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521" windowWidth="19320" windowHeight="12120" tabRatio="667" activeTab="0"/>
  </bookViews>
  <sheets>
    <sheet name="ポ－トフォリオ" sheetId="1" r:id="rId1"/>
  </sheets>
  <definedNames>
    <definedName name="_xlnm.Print_Area" localSheetId="0">'ポ－トフォリオ'!$A$1:$V$122</definedName>
  </definedNames>
  <calcPr fullCalcOnLoad="1"/>
</workbook>
</file>

<file path=xl/sharedStrings.xml><?xml version="1.0" encoding="utf-8"?>
<sst xmlns="http://schemas.openxmlformats.org/spreadsheetml/2006/main" count="287" uniqueCount="251">
  <si>
    <t>（D-3）ゼミナール，卒業研究を通じて，環境問題や実務上の問題を正しく認識し，解決して報告する能力を身につける。</t>
  </si>
  <si>
    <t>（E-1）専門基礎知識を修得し、自主的かつ継続的に学習する能力を身につける。</t>
  </si>
  <si>
    <t>（E-2）解が１つではない課題について、総合学力、専門学力をもって解を見いだす能力を身につける。</t>
  </si>
  <si>
    <t>(F)：卒業後，数年で必要な資格取得を可能にするために，多様な分野の要請に対応できる基礎的な技術能力を身につける。</t>
  </si>
  <si>
    <t>(G)：情報機器を活用した情報収集・分析・発表能力及び論理的な文章作成・口頭発表・討論能力を身につける。</t>
  </si>
  <si>
    <t>中国語Ⅰ</t>
  </si>
  <si>
    <t>中国語Ⅱ</t>
  </si>
  <si>
    <t>日本語講読Ⅰ</t>
  </si>
  <si>
    <t>測量実習Ⅰ</t>
  </si>
  <si>
    <t>基礎力学及び演習</t>
  </si>
  <si>
    <t>測量実習Ⅱ</t>
  </si>
  <si>
    <t>構造解析学Ⅰ及び演習</t>
  </si>
  <si>
    <t>TOEICⅠ</t>
  </si>
  <si>
    <t>TOEICⅡ</t>
  </si>
  <si>
    <t>TOEICⅢ</t>
  </si>
  <si>
    <t>TOEICⅣ</t>
  </si>
  <si>
    <t>1Ⅰ</t>
  </si>
  <si>
    <t>選　　択　　必　　修</t>
  </si>
  <si>
    <t>JABEE基準　学習保証時間【人文社会（語学を含む）250時間以上】</t>
  </si>
  <si>
    <t>力と運動の物理学Ⅱ</t>
  </si>
  <si>
    <t>道路工学</t>
  </si>
  <si>
    <t>社会基盤デザイン</t>
  </si>
  <si>
    <t>（A-1）技術者として人類の幸福に貢献できる人材となるために、他者の視点も含めた幅広い一般教養を身につける。</t>
  </si>
  <si>
    <t>（A-2）技術者としてグローバルに活躍するために必要な、外国語の基礎的な会話や文章作成能力を身につける。</t>
  </si>
  <si>
    <t>（B-1）技術者としての職務上の社会的ルールと高い倫理観を身につける。</t>
  </si>
  <si>
    <t>（B-2）土木技術者として地域社会の安全・安心に関する知識を身につける。</t>
  </si>
  <si>
    <t>（C-1）数学、物理、化学等の自然科学の基礎を身につける</t>
  </si>
  <si>
    <t>（C-2）技術者に必要な基本ソフトの操作技術を身につる。</t>
  </si>
  <si>
    <t>（D-1）土木の主要分野のうち構造工学系、地盤工学系、水理学系、コンクリート工学系、土木計画学系、環境工学系の基礎及び社会基盤の整備に必要な専門基礎を身につける。</t>
  </si>
  <si>
    <t>（D-2）実験，実習及び製図を通じて、計画・遂行・解析・考察する能力及び時間内に作業を進め，まとめる能力を身につける。</t>
  </si>
  <si>
    <t>下水道施設工学</t>
  </si>
  <si>
    <t>技術者倫理及び土木法規</t>
  </si>
  <si>
    <t>材料実験</t>
  </si>
  <si>
    <t>健康・スポーツ概論</t>
  </si>
  <si>
    <t>化学Ⅰ</t>
  </si>
  <si>
    <t>学年学期</t>
  </si>
  <si>
    <t>氏　　　名</t>
  </si>
  <si>
    <t>基礎解析</t>
  </si>
  <si>
    <t>基礎統計学</t>
  </si>
  <si>
    <t>構造設計論</t>
  </si>
  <si>
    <t>3Ⅰ</t>
  </si>
  <si>
    <t>都市及び地域計画</t>
  </si>
  <si>
    <t>1Ⅰ</t>
  </si>
  <si>
    <t>1Ⅱ</t>
  </si>
  <si>
    <t>心理学Ⅱ</t>
  </si>
  <si>
    <t>日本の文化</t>
  </si>
  <si>
    <t>哲学Ⅰ</t>
  </si>
  <si>
    <t>哲学Ⅱ</t>
  </si>
  <si>
    <t>力と運動の物理学Ⅰ</t>
  </si>
  <si>
    <t>英語読解Ⅰ</t>
  </si>
  <si>
    <t>英語読解Ⅱ</t>
  </si>
  <si>
    <t>専門科目</t>
  </si>
  <si>
    <t>測量学Ⅱ</t>
  </si>
  <si>
    <t>基礎理数科目</t>
  </si>
  <si>
    <t>総　　合　　教　　育　　科　　目</t>
  </si>
  <si>
    <t>授業科目名</t>
  </si>
  <si>
    <t>コンクリート構造学及び演習</t>
  </si>
  <si>
    <t>日本語講読Ⅱ</t>
  </si>
  <si>
    <t>体育・スポーツⅠ</t>
  </si>
  <si>
    <t>体育・スポーツⅡ</t>
  </si>
  <si>
    <t>1Ⅱ</t>
  </si>
  <si>
    <t>ドイツ語基礎Ⅰ</t>
  </si>
  <si>
    <t>憲法</t>
  </si>
  <si>
    <t>経済学Ⅰ</t>
  </si>
  <si>
    <t>経済学Ⅱ</t>
  </si>
  <si>
    <t>学生番号</t>
  </si>
  <si>
    <t>４科目</t>
  </si>
  <si>
    <t>英語２科目を含めて６科目以上</t>
  </si>
  <si>
    <t>3Ⅰ</t>
  </si>
  <si>
    <t>3Ⅰ</t>
  </si>
  <si>
    <t>①</t>
  </si>
  <si>
    <t>学習保証時間(時間)</t>
  </si>
  <si>
    <t>単位修得状況</t>
  </si>
  <si>
    <t>学習</t>
  </si>
  <si>
    <t>合計時間（時間）</t>
  </si>
  <si>
    <t>歴史学</t>
  </si>
  <si>
    <t>基礎日本語Ⅰ</t>
  </si>
  <si>
    <t>基礎日本語Ⅱ</t>
  </si>
  <si>
    <t>環境地盤工学</t>
  </si>
  <si>
    <t>学習・教育目標の達成度</t>
  </si>
  <si>
    <t>選択</t>
  </si>
  <si>
    <t>化学実験</t>
  </si>
  <si>
    <t>積分</t>
  </si>
  <si>
    <t>1Ⅱ</t>
  </si>
  <si>
    <t>1Ⅱ</t>
  </si>
  <si>
    <t>1Ⅱ</t>
  </si>
  <si>
    <t>1Ⅱ</t>
  </si>
  <si>
    <t>2Ⅰ</t>
  </si>
  <si>
    <t>2Ⅰ</t>
  </si>
  <si>
    <t>1Ⅰ</t>
  </si>
  <si>
    <t>2Ⅰ</t>
  </si>
  <si>
    <t>2Ⅰ</t>
  </si>
  <si>
    <t>2Ⅰ</t>
  </si>
  <si>
    <t>2Ⅱ</t>
  </si>
  <si>
    <t>河川・砂防工学</t>
  </si>
  <si>
    <t>【専門分野900時間以上】　</t>
  </si>
  <si>
    <t>【学習保証時間1800時間以上】</t>
  </si>
  <si>
    <t>英語表現法Ⅰ</t>
  </si>
  <si>
    <t>英語表現法Ⅱ</t>
  </si>
  <si>
    <t>行列・行列式</t>
  </si>
  <si>
    <t>熱とエントロピーの物理学</t>
  </si>
  <si>
    <t>政治学Ⅰ</t>
  </si>
  <si>
    <t>政治学Ⅱ</t>
  </si>
  <si>
    <t>ドイツ語基礎Ⅱ</t>
  </si>
  <si>
    <t>英語コミュニケーションⅠ</t>
  </si>
  <si>
    <t>1Ⅰ</t>
  </si>
  <si>
    <t>1Ⅱ</t>
  </si>
  <si>
    <t>1Ⅰ</t>
  </si>
  <si>
    <t>2Ⅱ</t>
  </si>
  <si>
    <t>微分Ⅱ</t>
  </si>
  <si>
    <t>学習・教育目標における学習時間</t>
  </si>
  <si>
    <t>必修</t>
  </si>
  <si>
    <t>1Ⅰ</t>
  </si>
  <si>
    <t>1Ⅱ</t>
  </si>
  <si>
    <t>文学</t>
  </si>
  <si>
    <t>日本語表現法</t>
  </si>
  <si>
    <t>心理学Ⅰ</t>
  </si>
  <si>
    <t>-</t>
  </si>
  <si>
    <t>土の力学及び演習</t>
  </si>
  <si>
    <t>地盤工学及び演習</t>
  </si>
  <si>
    <t>水理学Ⅰ及び演習</t>
  </si>
  <si>
    <t>水理学Ⅱ及び演習</t>
  </si>
  <si>
    <t>基礎の物理学</t>
  </si>
  <si>
    <t>構造実験</t>
  </si>
  <si>
    <t>水理実験</t>
  </si>
  <si>
    <t>英語講読Ⅰ</t>
  </si>
  <si>
    <t>構造材料学</t>
  </si>
  <si>
    <t>海岸・港湾工学</t>
  </si>
  <si>
    <t>1Ⅰ</t>
  </si>
  <si>
    <t>法学</t>
  </si>
  <si>
    <t>2Ⅰ</t>
  </si>
  <si>
    <t>3Ⅰ</t>
  </si>
  <si>
    <t>3Ⅰ</t>
  </si>
  <si>
    <t>上級ドイツ語Ⅰ</t>
  </si>
  <si>
    <t>3Ⅰ</t>
  </si>
  <si>
    <t>上級ドイツ語Ⅱ</t>
  </si>
  <si>
    <t>3Ⅱ</t>
  </si>
  <si>
    <t>社会環境デザイン入門Ⅱ</t>
  </si>
  <si>
    <t>1Ⅱ</t>
  </si>
  <si>
    <t>構造解析学Ⅱ及び演習</t>
  </si>
  <si>
    <t>2Ⅱ</t>
  </si>
  <si>
    <t>ゼミナール</t>
  </si>
  <si>
    <t>3Ⅱ</t>
  </si>
  <si>
    <t>社会基盤計画学</t>
  </si>
  <si>
    <t>生物と環境の共生概論</t>
  </si>
  <si>
    <t>交通工学</t>
  </si>
  <si>
    <t>基礎プログラミング及び演習</t>
  </si>
  <si>
    <t>国土形成計画史及び景観学</t>
  </si>
  <si>
    <t>2Ⅰ</t>
  </si>
  <si>
    <t>1Ⅱ</t>
  </si>
  <si>
    <t>2Ⅰ</t>
  </si>
  <si>
    <t>2Ⅱ</t>
  </si>
  <si>
    <t>2Ⅰ</t>
  </si>
  <si>
    <t>2Ⅱ</t>
  </si>
  <si>
    <t>2Ⅰ</t>
  </si>
  <si>
    <t>2Ⅱ</t>
  </si>
  <si>
    <t>基礎の化学</t>
  </si>
  <si>
    <t>卒業研究</t>
  </si>
  <si>
    <t>微分Ⅰ</t>
  </si>
  <si>
    <t>英語コミュニケーションⅡ</t>
  </si>
  <si>
    <t>橋梁工学</t>
  </si>
  <si>
    <t>社会基盤保全工学</t>
  </si>
  <si>
    <t>3Ⅰ</t>
  </si>
  <si>
    <t>3Ⅱ</t>
  </si>
  <si>
    <t>3Ⅰ</t>
  </si>
  <si>
    <t>3Ⅱ</t>
  </si>
  <si>
    <t>製図及び基礎CAD</t>
  </si>
  <si>
    <t>応用CAD及びプロジェクトデザイン</t>
  </si>
  <si>
    <t>水質実験</t>
  </si>
  <si>
    <t>測量学Ⅰ</t>
  </si>
  <si>
    <t>リスクマネジメント及び地震防災工学</t>
  </si>
  <si>
    <t>建設マネジメント及び施工法</t>
  </si>
  <si>
    <t>4Ⅰ</t>
  </si>
  <si>
    <t>2Ⅱ</t>
  </si>
  <si>
    <t>単位数</t>
  </si>
  <si>
    <t>3Ⅱ</t>
  </si>
  <si>
    <t>②</t>
  </si>
  <si>
    <t>3Ⅰ</t>
  </si>
  <si>
    <t>3Ⅱ</t>
  </si>
  <si>
    <t>③</t>
  </si>
  <si>
    <t>英語講読Ⅱ</t>
  </si>
  <si>
    <t>ドイツ語文法Ⅰ</t>
  </si>
  <si>
    <t>ドイツ語文法Ⅱ</t>
  </si>
  <si>
    <t>達成度評価科目数</t>
  </si>
  <si>
    <t>修得した達成度評価科目数</t>
  </si>
  <si>
    <t>修得したその他の科目数</t>
  </si>
  <si>
    <t>黄色の部分について入力してください</t>
  </si>
  <si>
    <t>基礎弾性力学</t>
  </si>
  <si>
    <t>1Ⅱ</t>
  </si>
  <si>
    <t>技術数学入門</t>
  </si>
  <si>
    <t>社会環境デザイン演習</t>
  </si>
  <si>
    <t>水資源工学</t>
  </si>
  <si>
    <t>リモートセンシング・環境計測法</t>
  </si>
  <si>
    <t>2Ⅱ</t>
  </si>
  <si>
    <t>空間情報学</t>
  </si>
  <si>
    <t>火薬学</t>
  </si>
  <si>
    <t>3Ⅰ</t>
  </si>
  <si>
    <t>3Ⅰ</t>
  </si>
  <si>
    <t>水処理工学</t>
  </si>
  <si>
    <t>建設技術英語</t>
  </si>
  <si>
    <t>2Ⅰ</t>
  </si>
  <si>
    <t>2Ⅱ</t>
  </si>
  <si>
    <t>2Ⅱ</t>
  </si>
  <si>
    <t>3Ⅱ</t>
  </si>
  <si>
    <t>土質実験</t>
  </si>
  <si>
    <t>鋼構造学</t>
  </si>
  <si>
    <t>1Ⅰ</t>
  </si>
  <si>
    <t>1Ⅱ</t>
  </si>
  <si>
    <t>2Ⅰ</t>
  </si>
  <si>
    <t>幅広い一般教養と外国語能力</t>
  </si>
  <si>
    <t>高い倫理観と安全性に関する知識</t>
  </si>
  <si>
    <t>自然科学の基礎とIT利用技術</t>
  </si>
  <si>
    <t>専門的な基礎知識・基礎技術と問題解決能力</t>
  </si>
  <si>
    <t>自主的・継続的に学習する能力と総合的な課題解決能力</t>
  </si>
  <si>
    <t>資格取得のための基礎的な技術能力</t>
  </si>
  <si>
    <t>コミュニケーション力</t>
  </si>
  <si>
    <t>社会環境デザイン入門Ⅰ</t>
  </si>
  <si>
    <t>電気と磁気の物理学</t>
  </si>
  <si>
    <t>化学Ⅱ</t>
  </si>
  <si>
    <t>基礎の数学</t>
  </si>
  <si>
    <t>1Ⅰ</t>
  </si>
  <si>
    <t>1Ⅰ</t>
  </si>
  <si>
    <t>コ－ス</t>
  </si>
  <si>
    <t>選択</t>
  </si>
  <si>
    <t>2Ⅱ</t>
  </si>
  <si>
    <t>2Ⅰ</t>
  </si>
  <si>
    <t>2Ⅱ</t>
  </si>
  <si>
    <t>2Ⅰ</t>
  </si>
  <si>
    <t>←入力形式の例：H22/04/12</t>
  </si>
  <si>
    <t>コンピュータリテラシー</t>
  </si>
  <si>
    <t>1Ⅰ</t>
  </si>
  <si>
    <r>
      <t>B-2:</t>
    </r>
    <r>
      <rPr>
        <b/>
        <sz val="11"/>
        <color indexed="10"/>
        <rFont val="ＭＳ Ｐゴシック"/>
        <family val="3"/>
      </rPr>
      <t>必修4科目</t>
    </r>
    <r>
      <rPr>
        <sz val="11"/>
        <rFont val="ＭＳ Ｐゴシック"/>
        <family val="3"/>
      </rPr>
      <t>＋</t>
    </r>
    <r>
      <rPr>
        <b/>
        <sz val="11"/>
        <color indexed="12"/>
        <rFont val="ＭＳ Ｐゴシック"/>
        <family val="3"/>
      </rPr>
      <t>選択6科目(英語2科目を含む)以上</t>
    </r>
  </si>
  <si>
    <t>-</t>
  </si>
  <si>
    <t>-</t>
  </si>
  <si>
    <t>５科目以上</t>
  </si>
  <si>
    <t>中級ドイツ語Ⅰ</t>
  </si>
  <si>
    <t>中級ドイツ語Ⅱ</t>
  </si>
  <si>
    <t>物理学実験</t>
  </si>
  <si>
    <t>必修</t>
  </si>
  <si>
    <t>記入日：</t>
  </si>
  <si>
    <t>10以上</t>
  </si>
  <si>
    <t>3Ⅱ</t>
  </si>
  <si>
    <t>1Ⅰ</t>
  </si>
  <si>
    <t>1Ⅱ</t>
  </si>
  <si>
    <t>1Ⅰ</t>
  </si>
  <si>
    <t>1Ⅱ</t>
  </si>
  <si>
    <t>1Ⅰ</t>
  </si>
  <si>
    <t>【数学・自然科学・情報技術250時間以上】</t>
  </si>
  <si>
    <r>
      <t>選択５科目以上</t>
    </r>
    <r>
      <rPr>
        <sz val="11"/>
        <rFont val="ＭＳ Ｐゴシック"/>
        <family val="3"/>
      </rPr>
      <t>＋</t>
    </r>
    <r>
      <rPr>
        <b/>
        <sz val="11"/>
        <color indexed="10"/>
        <rFont val="ＭＳ Ｐゴシック"/>
        <family val="3"/>
      </rPr>
      <t>体育スポーツ２科目以上</t>
    </r>
  </si>
  <si>
    <t>68以上</t>
  </si>
  <si>
    <t>学修・教育目標に対する学習時間の到達度の個人ポ－トフォリオ</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</si>
</sst>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0000000_ "/>
    <numFmt numFmtId="178" formatCode="0.00000000_ "/>
    <numFmt numFmtId="179" formatCode="0.0000000_ "/>
    <numFmt numFmtId="180" formatCode="0.000000_ "/>
    <numFmt numFmtId="181" formatCode="0.00000_ "/>
    <numFmt numFmtId="182" formatCode="0.0000_ "/>
    <numFmt numFmtId="183" formatCode="0.000_ "/>
    <numFmt numFmtId="184" formatCode="0.00_ "/>
    <numFmt numFmtId="185" formatCode="0_ "/>
    <numFmt numFmtId="186" formatCode="#,##0.0;[Red]\-#,##0.0"/>
    <numFmt numFmtId="187" formatCode="0;_"/>
    <numFmt numFmtId="188" formatCode="0;_Ѐ"/>
    <numFmt numFmtId="189" formatCode="0.0;_Ѐ"/>
    <numFmt numFmtId="190" formatCode="&quot;Yes&quot;;&quot;Yes&quot;;&quot;No&quot;"/>
    <numFmt numFmtId="191" formatCode="&quot;True&quot;;&quot;True&quot;;&quot;False&quot;"/>
    <numFmt numFmtId="192" formatCode="&quot;On&quot;;&quot;On&quot;;&quot;Off&quot;"/>
    <numFmt numFmtId="193" formatCode="[$€-2]\ #,##0.00_);[Red]\([$€-2]\ #,##0.00\)"/>
    <numFmt numFmtId="194" formatCode="0;_Ⰰ"/>
    <numFmt numFmtId="195" formatCode="0;_ᰀ"/>
    <numFmt numFmtId="196" formatCode="0.0;_ᰀ"/>
    <numFmt numFmtId="197" formatCode="0.0_);[Red]\(0.0\)"/>
    <numFmt numFmtId="198" formatCode="[$-411]ggge&quot;年&quot;m&quot;月&quot;d&quot;日&quot;;@"/>
    <numFmt numFmtId="199" formatCode="0_);[Red]\(0\)"/>
  </numFmts>
  <fonts count="59">
    <font>
      <sz val="11"/>
      <name val="ＭＳ Ｐゴシック"/>
      <family val="3"/>
    </font>
    <font>
      <sz val="12"/>
      <name val="Osaka"/>
      <family val="3"/>
    </font>
    <font>
      <u val="single"/>
      <sz val="12"/>
      <color indexed="12"/>
      <name val="Osaka"/>
      <family val="3"/>
    </font>
    <font>
      <u val="single"/>
      <sz val="12"/>
      <color indexed="36"/>
      <name val="Osaka"/>
      <family val="3"/>
    </font>
    <font>
      <sz val="10"/>
      <name val="ＭＳ 明朝"/>
      <family val="1"/>
    </font>
    <font>
      <sz val="6"/>
      <name val="ＭＳ Ｐゴシック"/>
      <family val="3"/>
    </font>
    <font>
      <sz val="6"/>
      <name val="Osaka"/>
      <family val="3"/>
    </font>
    <font>
      <sz val="9"/>
      <name val="ＭＳ 明朝"/>
      <family val="1"/>
    </font>
    <font>
      <sz val="10"/>
      <color indexed="10"/>
      <name val="ＭＳ 明朝"/>
      <family val="1"/>
    </font>
    <font>
      <sz val="11"/>
      <name val="ＭＳ 明朝"/>
      <family val="1"/>
    </font>
    <font>
      <sz val="10"/>
      <name val="Osaka"/>
      <family val="3"/>
    </font>
    <font>
      <sz val="10"/>
      <name val="ＭＳ Ｐゴシック"/>
      <family val="3"/>
    </font>
    <font>
      <sz val="9"/>
      <color indexed="8"/>
      <name val="ＭＳ 明朝"/>
      <family val="1"/>
    </font>
    <font>
      <sz val="18"/>
      <name val="ＭＳ Ｐゴシック"/>
      <family val="3"/>
    </font>
    <font>
      <sz val="10"/>
      <color indexed="9"/>
      <name val="ＭＳ Ｐゴシック"/>
      <family val="3"/>
    </font>
    <font>
      <sz val="10"/>
      <color indexed="8"/>
      <name val="ＭＳ 明朝"/>
      <family val="1"/>
    </font>
    <font>
      <b/>
      <sz val="14"/>
      <color indexed="41"/>
      <name val="ＭＳ Ｐゴシック"/>
      <family val="3"/>
    </font>
    <font>
      <b/>
      <sz val="10"/>
      <color indexed="41"/>
      <name val="ＭＳ Ｐゴシック"/>
      <family val="3"/>
    </font>
    <font>
      <sz val="10"/>
      <color indexed="63"/>
      <name val="ＭＳ 明朝"/>
      <family val="1"/>
    </font>
    <font>
      <sz val="10"/>
      <color indexed="63"/>
      <name val="ＭＳ Ｐゴシック"/>
      <family val="3"/>
    </font>
    <font>
      <sz val="11"/>
      <color indexed="63"/>
      <name val="ＭＳ Ｐゴシック"/>
      <family val="3"/>
    </font>
    <font>
      <b/>
      <sz val="11"/>
      <color indexed="12"/>
      <name val="ＭＳ Ｐゴシック"/>
      <family val="3"/>
    </font>
    <font>
      <b/>
      <sz val="11"/>
      <color indexed="10"/>
      <name val="ＭＳ Ｐゴシック"/>
      <family val="3"/>
    </font>
    <font>
      <b/>
      <sz val="12"/>
      <color indexed="12"/>
      <name val="ＭＳ 明朝"/>
      <family val="1"/>
    </font>
    <font>
      <b/>
      <sz val="12"/>
      <color indexed="10"/>
      <name val="ＭＳ 明朝"/>
      <family val="1"/>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1"/>
      <color indexed="17"/>
      <name val="ＭＳ Ｐゴシック"/>
      <family val="3"/>
    </font>
    <font>
      <sz val="11"/>
      <color indexed="14"/>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8"/>
        <bgColor indexed="64"/>
      </patternFill>
    </fill>
    <fill>
      <patternFill patternType="solid">
        <fgColor indexed="9"/>
        <bgColor indexed="64"/>
      </patternFill>
    </fill>
    <fill>
      <patternFill patternType="solid">
        <fgColor indexed="14"/>
        <bgColor indexed="64"/>
      </patternFill>
    </fill>
  </fills>
  <borders count="1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color indexed="63"/>
      </bottom>
    </border>
    <border>
      <left style="hair"/>
      <right style="hair"/>
      <top>
        <color indexed="63"/>
      </top>
      <bottom style="thin"/>
    </border>
    <border>
      <left style="hair"/>
      <right style="hair"/>
      <top style="medium"/>
      <bottom>
        <color indexed="63"/>
      </bottom>
    </border>
    <border>
      <left style="thin"/>
      <right style="hair"/>
      <top style="thin"/>
      <bottom>
        <color indexed="63"/>
      </bottom>
    </border>
    <border>
      <left style="thin"/>
      <right>
        <color indexed="63"/>
      </right>
      <top style="thin"/>
      <bottom style="medium"/>
    </border>
    <border>
      <left style="thin"/>
      <right style="medium"/>
      <top style="medium"/>
      <bottom style="hair"/>
    </border>
    <border>
      <left style="thin"/>
      <right style="thin"/>
      <top style="hair"/>
      <bottom style="medium"/>
    </border>
    <border>
      <left style="thin"/>
      <right style="medium"/>
      <top style="hair"/>
      <bottom style="medium"/>
    </border>
    <border>
      <left style="hair"/>
      <right>
        <color indexed="63"/>
      </right>
      <top style="medium"/>
      <bottom>
        <color indexed="63"/>
      </bottom>
    </border>
    <border>
      <left>
        <color indexed="63"/>
      </left>
      <right style="hair"/>
      <top style="medium"/>
      <bottom>
        <color indexed="63"/>
      </bottom>
    </border>
    <border>
      <left>
        <color indexed="63"/>
      </left>
      <right>
        <color indexed="63"/>
      </right>
      <top style="medium"/>
      <bottom>
        <color indexed="63"/>
      </bottom>
    </border>
    <border>
      <left style="hair"/>
      <right>
        <color indexed="63"/>
      </right>
      <top>
        <color indexed="63"/>
      </top>
      <bottom>
        <color indexed="63"/>
      </bottom>
    </border>
    <border>
      <left>
        <color indexed="63"/>
      </left>
      <right style="hair"/>
      <top>
        <color indexed="63"/>
      </top>
      <bottom>
        <color indexed="63"/>
      </bottom>
    </border>
    <border>
      <left style="medium"/>
      <right style="medium"/>
      <top style="medium"/>
      <bottom style="medium"/>
    </border>
    <border>
      <left style="hair"/>
      <right>
        <color indexed="63"/>
      </right>
      <top>
        <color indexed="63"/>
      </top>
      <bottom style="thin"/>
    </border>
    <border>
      <left>
        <color indexed="63"/>
      </left>
      <right style="hair"/>
      <top>
        <color indexed="63"/>
      </top>
      <bottom style="thin"/>
    </border>
    <border>
      <left style="hair"/>
      <right style="hair"/>
      <top style="thin"/>
      <bottom>
        <color indexed="63"/>
      </bottom>
    </border>
    <border>
      <left style="hair"/>
      <right>
        <color indexed="63"/>
      </right>
      <top style="thin"/>
      <bottom>
        <color indexed="63"/>
      </bottom>
    </border>
    <border>
      <left>
        <color indexed="63"/>
      </left>
      <right style="hair"/>
      <top style="thin"/>
      <bottom>
        <color indexed="63"/>
      </bottom>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color indexed="63"/>
      </top>
      <bottom>
        <color indexed="63"/>
      </bottom>
    </border>
    <border>
      <left style="medium"/>
      <right>
        <color indexed="63"/>
      </right>
      <top>
        <color indexed="63"/>
      </top>
      <bottom style="hair"/>
    </border>
    <border>
      <left style="hair"/>
      <right style="hair"/>
      <top style="hair"/>
      <bottom>
        <color indexed="63"/>
      </bottom>
    </border>
    <border>
      <left style="hair"/>
      <right>
        <color indexed="63"/>
      </right>
      <top style="hair"/>
      <bottom>
        <color indexed="63"/>
      </bottom>
    </border>
    <border>
      <left style="medium"/>
      <right>
        <color indexed="63"/>
      </right>
      <top style="hair"/>
      <bottom>
        <color indexed="63"/>
      </bottom>
    </border>
    <border>
      <left style="hair"/>
      <right style="hair"/>
      <top>
        <color indexed="63"/>
      </top>
      <bottom style="medium"/>
    </border>
    <border>
      <left style="hair"/>
      <right>
        <color indexed="63"/>
      </right>
      <top>
        <color indexed="63"/>
      </top>
      <bottom style="medium"/>
    </border>
    <border>
      <left style="medium"/>
      <right style="hair"/>
      <top>
        <color indexed="63"/>
      </top>
      <bottom>
        <color indexed="63"/>
      </bottom>
    </border>
    <border>
      <left style="hair"/>
      <right style="medium"/>
      <top>
        <color indexed="63"/>
      </top>
      <bottom>
        <color indexed="63"/>
      </bottom>
    </border>
    <border>
      <left style="medium"/>
      <right>
        <color indexed="63"/>
      </right>
      <top>
        <color indexed="63"/>
      </top>
      <bottom style="thin"/>
    </border>
    <border>
      <left style="medium"/>
      <right>
        <color indexed="63"/>
      </right>
      <top style="hair"/>
      <bottom style="thin"/>
    </border>
    <border>
      <left style="medium"/>
      <right style="hair"/>
      <top style="thin"/>
      <bottom>
        <color indexed="63"/>
      </bottom>
    </border>
    <border>
      <left style="medium"/>
      <right style="hair"/>
      <top style="hair"/>
      <bottom>
        <color indexed="63"/>
      </bottom>
    </border>
    <border>
      <left style="medium"/>
      <right style="hair"/>
      <top>
        <color indexed="63"/>
      </top>
      <bottom style="hair"/>
    </border>
    <border>
      <left>
        <color indexed="63"/>
      </left>
      <right style="thin"/>
      <top style="thin"/>
      <bottom>
        <color indexed="63"/>
      </bottom>
    </border>
    <border>
      <left style="thin"/>
      <right style="medium"/>
      <top>
        <color indexed="63"/>
      </top>
      <bottom style="medium"/>
    </border>
    <border>
      <left style="thin"/>
      <right style="thin"/>
      <top>
        <color indexed="63"/>
      </top>
      <bottom style="medium"/>
    </border>
    <border>
      <left>
        <color indexed="63"/>
      </left>
      <right style="thin"/>
      <top>
        <color indexed="63"/>
      </top>
      <bottom style="hair"/>
    </border>
    <border>
      <left style="thin"/>
      <right style="thin"/>
      <top>
        <color indexed="63"/>
      </top>
      <bottom style="hair"/>
    </border>
    <border>
      <left style="thin"/>
      <right style="medium"/>
      <top>
        <color indexed="63"/>
      </top>
      <bottom style="hair"/>
    </border>
    <border>
      <left style="thin"/>
      <right style="thin"/>
      <top style="thin"/>
      <bottom>
        <color indexed="63"/>
      </bottom>
    </border>
    <border>
      <left style="thin"/>
      <right style="thin"/>
      <top style="hair"/>
      <bottom>
        <color indexed="63"/>
      </bottom>
    </border>
    <border>
      <left style="medium">
        <color indexed="10"/>
      </left>
      <right style="medium">
        <color indexed="10"/>
      </right>
      <top style="medium">
        <color indexed="10"/>
      </top>
      <bottom style="medium">
        <color indexed="10"/>
      </bottom>
    </border>
    <border>
      <left>
        <color indexed="63"/>
      </left>
      <right style="hair"/>
      <top style="hair"/>
      <bottom>
        <color indexed="63"/>
      </bottom>
    </border>
    <border>
      <left style="medium"/>
      <right style="medium"/>
      <top style="medium"/>
      <bottom>
        <color indexed="63"/>
      </bottom>
    </border>
    <border>
      <left style="medium"/>
      <right style="medium"/>
      <top>
        <color indexed="63"/>
      </top>
      <bottom style="medium"/>
    </border>
    <border>
      <left>
        <color indexed="63"/>
      </left>
      <right style="thin"/>
      <top>
        <color indexed="63"/>
      </top>
      <bottom style="medium"/>
    </border>
    <border>
      <left>
        <color indexed="63"/>
      </left>
      <right style="thin"/>
      <top style="medium">
        <color indexed="10"/>
      </top>
      <bottom style="medium">
        <color indexed="10"/>
      </bottom>
    </border>
    <border>
      <left style="thin"/>
      <right style="thin"/>
      <top style="medium">
        <color indexed="10"/>
      </top>
      <bottom style="medium">
        <color indexed="10"/>
      </bottom>
    </border>
    <border>
      <left style="thin"/>
      <right style="medium"/>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color indexed="63"/>
      </top>
      <bottom style="thin"/>
    </border>
    <border>
      <left>
        <color indexed="63"/>
      </left>
      <right style="medium"/>
      <top style="thin"/>
      <bottom style="thin"/>
    </border>
    <border>
      <left style="medium">
        <color indexed="12"/>
      </left>
      <right style="medium">
        <color indexed="12"/>
      </right>
      <top style="medium">
        <color indexed="12"/>
      </top>
      <bottom style="medium">
        <color indexed="12"/>
      </bottom>
    </border>
    <border>
      <left style="medium">
        <color indexed="12"/>
      </left>
      <right style="medium">
        <color indexed="12"/>
      </right>
      <top>
        <color indexed="63"/>
      </top>
      <bottom style="medium">
        <color indexed="12"/>
      </bottom>
    </border>
    <border>
      <left>
        <color indexed="63"/>
      </left>
      <right>
        <color indexed="63"/>
      </right>
      <top style="thin"/>
      <bottom style="medium"/>
    </border>
    <border>
      <left>
        <color indexed="63"/>
      </left>
      <right style="thin"/>
      <top style="thin"/>
      <bottom style="medium"/>
    </border>
    <border>
      <left style="hair"/>
      <right style="thin"/>
      <top style="thin"/>
      <bottom>
        <color indexed="63"/>
      </bottom>
    </border>
    <border>
      <left>
        <color indexed="63"/>
      </left>
      <right style="hair"/>
      <top style="medium"/>
      <bottom style="thin"/>
    </border>
    <border>
      <left>
        <color indexed="63"/>
      </left>
      <right style="medium"/>
      <top>
        <color indexed="63"/>
      </top>
      <bottom style="thin"/>
    </border>
    <border>
      <left>
        <color indexed="63"/>
      </left>
      <right style="medium"/>
      <top style="thin"/>
      <bottom>
        <color indexed="63"/>
      </bottom>
    </border>
    <border>
      <left style="hair"/>
      <right style="thin"/>
      <top style="medium"/>
      <bottom>
        <color indexed="63"/>
      </bottom>
    </border>
    <border>
      <left style="hair"/>
      <right style="thin"/>
      <top>
        <color indexed="63"/>
      </top>
      <bottom>
        <color indexed="63"/>
      </bottom>
    </border>
    <border>
      <left style="medium"/>
      <right style="hair"/>
      <top style="medium"/>
      <bottom>
        <color indexed="63"/>
      </bottom>
    </border>
    <border>
      <left style="medium"/>
      <right style="hair"/>
      <top>
        <color indexed="63"/>
      </top>
      <bottom style="thin"/>
    </border>
    <border>
      <left style="hair"/>
      <right style="thin"/>
      <top>
        <color indexed="63"/>
      </top>
      <bottom style="hair"/>
    </border>
    <border>
      <left style="hair"/>
      <right style="thin"/>
      <top style="hair"/>
      <bottom>
        <color indexed="63"/>
      </bottom>
    </border>
    <border>
      <left style="hair"/>
      <right style="thin"/>
      <top>
        <color indexed="63"/>
      </top>
      <bottom style="thin"/>
    </border>
    <border>
      <left style="hair"/>
      <right style="thin"/>
      <top>
        <color indexed="63"/>
      </top>
      <bottom style="medium"/>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color indexed="63"/>
      </top>
      <bottom style="medium"/>
    </border>
    <border>
      <left>
        <color indexed="63"/>
      </left>
      <right style="hair"/>
      <top>
        <color indexed="63"/>
      </top>
      <bottom style="medium"/>
    </border>
    <border>
      <left>
        <color indexed="63"/>
      </left>
      <right>
        <color indexed="63"/>
      </right>
      <top>
        <color indexed="63"/>
      </top>
      <bottom style="hair"/>
    </border>
    <border>
      <left style="thin"/>
      <right style="thin"/>
      <top>
        <color indexed="63"/>
      </top>
      <bottom>
        <color indexed="63"/>
      </bottom>
    </border>
    <border>
      <left style="thin"/>
      <right style="thin"/>
      <top style="medium"/>
      <bottom style="hair"/>
    </border>
    <border>
      <left>
        <color indexed="63"/>
      </left>
      <right style="medium"/>
      <top>
        <color indexed="63"/>
      </top>
      <bottom>
        <color indexed="63"/>
      </bottom>
    </border>
    <border>
      <left style="medium"/>
      <right>
        <color indexed="63"/>
      </right>
      <top style="medium"/>
      <bottom style="thin"/>
    </border>
    <border>
      <left>
        <color indexed="63"/>
      </left>
      <right>
        <color indexed="63"/>
      </right>
      <top style="medium"/>
      <bottom style="thin"/>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right>
        <color indexed="63"/>
      </right>
      <top style="thin"/>
      <bottom>
        <color indexed="63"/>
      </bottom>
    </border>
    <border>
      <left>
        <color indexed="63"/>
      </left>
      <right>
        <color indexed="63"/>
      </right>
      <top style="thin"/>
      <bottom>
        <color indexed="63"/>
      </bottom>
    </border>
    <border>
      <left style="hair"/>
      <right style="hair"/>
      <top style="hair"/>
      <bottom style="hair"/>
    </border>
    <border>
      <left style="hair"/>
      <right style="hair"/>
      <top style="hair"/>
      <bottom style="thin"/>
    </border>
    <border>
      <left style="medium"/>
      <right>
        <color indexed="63"/>
      </right>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style="hair"/>
    </border>
    <border>
      <left>
        <color indexed="63"/>
      </left>
      <right style="thin"/>
      <top style="medium"/>
      <bottom style="hair"/>
    </border>
    <border>
      <left>
        <color indexed="63"/>
      </left>
      <right style="medium"/>
      <top>
        <color indexed="63"/>
      </top>
      <bottom style="hair"/>
    </border>
    <border>
      <left>
        <color indexed="63"/>
      </left>
      <right>
        <color indexed="63"/>
      </right>
      <top style="hair"/>
      <bottom style="medium"/>
    </border>
    <border>
      <left>
        <color indexed="63"/>
      </left>
      <right style="medium"/>
      <top style="hair"/>
      <bottom style="medium"/>
    </border>
    <border>
      <left style="medium">
        <color indexed="8"/>
      </left>
      <right style="medium">
        <color indexed="12"/>
      </right>
      <top style="medium">
        <color indexed="12"/>
      </top>
      <bottom>
        <color indexed="63"/>
      </bottom>
    </border>
    <border>
      <left style="medium">
        <color indexed="8"/>
      </left>
      <right style="medium">
        <color indexed="12"/>
      </right>
      <top>
        <color indexed="63"/>
      </top>
      <bottom style="medium">
        <color indexed="12"/>
      </bottom>
    </border>
    <border>
      <left style="medium">
        <color indexed="10"/>
      </left>
      <right style="medium">
        <color indexed="10"/>
      </right>
      <top style="medium">
        <color indexed="10"/>
      </top>
      <bottom>
        <color indexed="63"/>
      </bottom>
    </border>
    <border>
      <left style="medium">
        <color indexed="10"/>
      </left>
      <right style="medium">
        <color indexed="10"/>
      </right>
      <top>
        <color indexed="63"/>
      </top>
      <bottom style="medium">
        <color indexed="10"/>
      </bottom>
    </border>
    <border>
      <left style="medium">
        <color indexed="12"/>
      </left>
      <right>
        <color indexed="63"/>
      </right>
      <top style="medium">
        <color indexed="12"/>
      </top>
      <bottom>
        <color indexed="63"/>
      </bottom>
    </border>
    <border>
      <left>
        <color indexed="63"/>
      </left>
      <right>
        <color indexed="63"/>
      </right>
      <top style="medium">
        <color indexed="12"/>
      </top>
      <bottom>
        <color indexed="63"/>
      </bottom>
    </border>
    <border>
      <left>
        <color indexed="63"/>
      </left>
      <right style="medium">
        <color indexed="12"/>
      </right>
      <top style="medium">
        <color indexed="12"/>
      </top>
      <bottom>
        <color indexed="63"/>
      </bottom>
    </border>
    <border>
      <left style="thin"/>
      <right style="thin"/>
      <top style="medium">
        <color indexed="10"/>
      </top>
      <bottom>
        <color indexed="63"/>
      </bottom>
    </border>
    <border>
      <left style="thin"/>
      <right style="thin"/>
      <top>
        <color indexed="63"/>
      </top>
      <bottom style="medium">
        <color indexed="10"/>
      </bottom>
    </border>
    <border>
      <left>
        <color indexed="63"/>
      </left>
      <right style="thin"/>
      <top style="medium"/>
      <bottom>
        <color indexed="63"/>
      </bottom>
    </border>
    <border>
      <left style="thin"/>
      <right style="hair"/>
      <top style="medium"/>
      <bottom style="hair"/>
    </border>
    <border>
      <left style="thin"/>
      <right style="hair"/>
      <top style="hair"/>
      <bottom style="medium"/>
    </border>
    <border>
      <left style="medium">
        <color indexed="12"/>
      </left>
      <right>
        <color indexed="63"/>
      </right>
      <top>
        <color indexed="63"/>
      </top>
      <bottom>
        <color indexed="63"/>
      </bottom>
    </border>
    <border>
      <left style="medium">
        <color indexed="10"/>
      </left>
      <right style="hair"/>
      <top style="thin"/>
      <bottom>
        <color indexed="63"/>
      </bottom>
    </border>
    <border>
      <left style="medium">
        <color indexed="10"/>
      </left>
      <right style="hair"/>
      <top>
        <color indexed="63"/>
      </top>
      <bottom>
        <color indexed="63"/>
      </bottom>
    </border>
    <border>
      <left style="medium">
        <color indexed="10"/>
      </left>
      <right style="hair"/>
      <top>
        <color indexed="63"/>
      </top>
      <bottom style="thin"/>
    </border>
    <border>
      <left style="thin"/>
      <right>
        <color indexed="63"/>
      </right>
      <top style="thin"/>
      <bottom>
        <color indexed="63"/>
      </bottom>
    </border>
    <border>
      <left style="hair"/>
      <right style="hair"/>
      <top style="medium"/>
      <bottom style="hair"/>
    </border>
    <border>
      <left style="hair"/>
      <right style="hair"/>
      <top style="hair"/>
      <bottom style="medium"/>
    </border>
    <border>
      <left style="hair"/>
      <right style="thin"/>
      <top style="medium"/>
      <bottom style="hair"/>
    </border>
    <border>
      <left style="hair"/>
      <right style="thin"/>
      <top style="hair"/>
      <bottom style="medium"/>
    </border>
    <border>
      <left>
        <color indexed="63"/>
      </left>
      <right>
        <color indexed="63"/>
      </right>
      <top style="medium"/>
      <bottom style="hair"/>
    </border>
    <border>
      <left style="thin"/>
      <right style="medium">
        <color indexed="10"/>
      </right>
      <top style="medium">
        <color indexed="10"/>
      </top>
      <bottom>
        <color indexed="63"/>
      </bottom>
    </border>
    <border>
      <left style="thin"/>
      <right style="medium">
        <color indexed="10"/>
      </right>
      <top>
        <color indexed="63"/>
      </top>
      <bottom style="medium">
        <color indexed="10"/>
      </bottom>
    </border>
    <border>
      <left style="medium">
        <color indexed="12"/>
      </left>
      <right style="hair"/>
      <top>
        <color indexed="63"/>
      </top>
      <bottom>
        <color indexed="63"/>
      </bottom>
    </border>
    <border>
      <left>
        <color indexed="63"/>
      </left>
      <right style="thin"/>
      <top style="medium">
        <color indexed="10"/>
      </top>
      <bottom>
        <color indexed="63"/>
      </bottom>
    </border>
    <border>
      <left>
        <color indexed="63"/>
      </left>
      <right style="thin"/>
      <top>
        <color indexed="63"/>
      </top>
      <bottom style="medium">
        <color indexed="10"/>
      </bottom>
    </border>
    <border>
      <left style="hair"/>
      <right>
        <color indexed="63"/>
      </right>
      <top style="thin"/>
      <bottom style="medium"/>
    </border>
    <border>
      <left style="medium"/>
      <right style="hair"/>
      <top>
        <color indexed="63"/>
      </top>
      <bottom style="medium"/>
    </border>
    <border>
      <left style="thin"/>
      <right>
        <color indexed="63"/>
      </right>
      <top style="medium"/>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1" fillId="0" borderId="0">
      <alignment/>
      <protection/>
    </xf>
    <xf numFmtId="0" fontId="1" fillId="0" borderId="0">
      <alignment/>
      <protection/>
    </xf>
    <xf numFmtId="0" fontId="3" fillId="0" borderId="0" applyNumberFormat="0" applyFill="0" applyBorder="0" applyAlignment="0" applyProtection="0"/>
    <xf numFmtId="0" fontId="58" fillId="32" borderId="0" applyNumberFormat="0" applyBorder="0" applyAlignment="0" applyProtection="0"/>
  </cellStyleXfs>
  <cellXfs count="340">
    <xf numFmtId="0" fontId="0" fillId="0" borderId="0" xfId="0" applyAlignment="1">
      <alignment vertical="center"/>
    </xf>
    <xf numFmtId="0" fontId="11" fillId="0" borderId="0" xfId="0" applyFont="1" applyAlignment="1" applyProtection="1">
      <alignment vertical="center"/>
      <protection locked="0"/>
    </xf>
    <xf numFmtId="0" fontId="10" fillId="0" borderId="0" xfId="61" applyFont="1" applyProtection="1">
      <alignment/>
      <protection locked="0"/>
    </xf>
    <xf numFmtId="0" fontId="4" fillId="0" borderId="0"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10" xfId="61" applyFont="1" applyBorder="1" applyAlignment="1" applyProtection="1">
      <alignment horizontal="center" vertical="center"/>
      <protection/>
    </xf>
    <xf numFmtId="0" fontId="4" fillId="0" borderId="11" xfId="61" applyFont="1" applyBorder="1" applyAlignment="1" applyProtection="1">
      <alignment horizontal="center" vertical="center"/>
      <protection/>
    </xf>
    <xf numFmtId="0" fontId="4" fillId="0" borderId="12" xfId="61" applyFont="1" applyBorder="1" applyAlignment="1" applyProtection="1">
      <alignment horizontal="center" vertical="center"/>
      <protection/>
    </xf>
    <xf numFmtId="0" fontId="4" fillId="0" borderId="0" xfId="61" applyFont="1" applyProtection="1">
      <alignment/>
      <protection locked="0"/>
    </xf>
    <xf numFmtId="0" fontId="4" fillId="0" borderId="0" xfId="61" applyFont="1" applyBorder="1" applyProtection="1">
      <alignment/>
      <protection locked="0"/>
    </xf>
    <xf numFmtId="0" fontId="11" fillId="0" borderId="0" xfId="0" applyFont="1" applyAlignment="1" applyProtection="1">
      <alignment vertical="center"/>
      <protection/>
    </xf>
    <xf numFmtId="0" fontId="13" fillId="0" borderId="0" xfId="0" applyFont="1" applyAlignment="1" applyProtection="1">
      <alignment vertical="center"/>
      <protection/>
    </xf>
    <xf numFmtId="0" fontId="11" fillId="0" borderId="13" xfId="61" applyFont="1" applyBorder="1" applyAlignment="1" applyProtection="1">
      <alignment horizontal="center" vertical="center"/>
      <protection/>
    </xf>
    <xf numFmtId="0" fontId="11" fillId="0" borderId="14" xfId="61" applyFont="1" applyBorder="1" applyAlignment="1" applyProtection="1">
      <alignment horizontal="right" vertical="center"/>
      <protection/>
    </xf>
    <xf numFmtId="0" fontId="4" fillId="0" borderId="15" xfId="61" applyFont="1" applyBorder="1" applyAlignment="1" applyProtection="1">
      <alignment horizontal="center" vertical="center" wrapText="1"/>
      <protection/>
    </xf>
    <xf numFmtId="0" fontId="12" fillId="0" borderId="16" xfId="0" applyFont="1" applyBorder="1" applyAlignment="1" applyProtection="1">
      <alignment horizontal="left" vertical="top" wrapText="1"/>
      <protection/>
    </xf>
    <xf numFmtId="0" fontId="4" fillId="0" borderId="17" xfId="61" applyFont="1" applyBorder="1" applyAlignment="1" applyProtection="1">
      <alignment horizontal="center" vertical="center" wrapText="1"/>
      <protection/>
    </xf>
    <xf numFmtId="0" fontId="4" fillId="0" borderId="12" xfId="61" applyFont="1" applyBorder="1" applyAlignment="1" applyProtection="1">
      <alignment vertical="center" wrapText="1"/>
      <protection/>
    </xf>
    <xf numFmtId="176" fontId="4" fillId="0" borderId="18" xfId="61" applyNumberFormat="1" applyFont="1" applyBorder="1" applyAlignment="1" applyProtection="1">
      <alignment horizontal="center" vertical="center"/>
      <protection/>
    </xf>
    <xf numFmtId="176" fontId="15" fillId="0" borderId="19" xfId="61" applyNumberFormat="1" applyFont="1" applyBorder="1" applyAlignment="1" applyProtection="1" quotePrefix="1">
      <alignment horizontal="center" vertical="center"/>
      <protection/>
    </xf>
    <xf numFmtId="176" fontId="15" fillId="0" borderId="12" xfId="61" applyNumberFormat="1" applyFont="1" applyBorder="1" applyAlignment="1" applyProtection="1">
      <alignment horizontal="center" vertical="center"/>
      <protection/>
    </xf>
    <xf numFmtId="176" fontId="15" fillId="0" borderId="20" xfId="61" applyNumberFormat="1" applyFont="1" applyBorder="1" applyAlignment="1" applyProtection="1">
      <alignment horizontal="center" vertical="center"/>
      <protection/>
    </xf>
    <xf numFmtId="0" fontId="4" fillId="0" borderId="10" xfId="61" applyFont="1" applyBorder="1" applyAlignment="1" applyProtection="1">
      <alignment vertical="center" wrapText="1"/>
      <protection/>
    </xf>
    <xf numFmtId="176" fontId="4" fillId="0" borderId="21" xfId="61" applyNumberFormat="1" applyFont="1" applyBorder="1" applyAlignment="1" applyProtection="1">
      <alignment horizontal="center" vertical="center"/>
      <protection/>
    </xf>
    <xf numFmtId="176" fontId="4" fillId="0" borderId="22" xfId="61" applyNumberFormat="1" applyFont="1" applyBorder="1" applyAlignment="1" applyProtection="1">
      <alignment horizontal="center" vertical="center"/>
      <protection/>
    </xf>
    <xf numFmtId="176" fontId="4" fillId="0" borderId="10" xfId="61" applyNumberFormat="1" applyFont="1" applyBorder="1" applyAlignment="1" applyProtection="1">
      <alignment horizontal="center" vertical="center"/>
      <protection/>
    </xf>
    <xf numFmtId="176" fontId="4" fillId="0" borderId="0" xfId="61" applyNumberFormat="1" applyFont="1" applyBorder="1" applyAlignment="1" applyProtection="1">
      <alignment horizontal="center" vertical="center"/>
      <protection/>
    </xf>
    <xf numFmtId="176" fontId="8" fillId="0" borderId="10" xfId="61" applyNumberFormat="1" applyFont="1" applyBorder="1" applyAlignment="1" applyProtection="1">
      <alignment horizontal="center" vertical="center"/>
      <protection/>
    </xf>
    <xf numFmtId="176" fontId="4" fillId="0" borderId="22" xfId="61" applyNumberFormat="1" applyFont="1" applyBorder="1" applyAlignment="1" applyProtection="1" quotePrefix="1">
      <alignment horizontal="center" vertical="center"/>
      <protection/>
    </xf>
    <xf numFmtId="176" fontId="4" fillId="0" borderId="23" xfId="61" applyNumberFormat="1" applyFont="1" applyBorder="1" applyAlignment="1" applyProtection="1" quotePrefix="1">
      <alignment horizontal="center" vertical="center"/>
      <protection/>
    </xf>
    <xf numFmtId="0" fontId="4" fillId="0" borderId="11" xfId="61" applyFont="1" applyBorder="1" applyAlignment="1" applyProtection="1">
      <alignment vertical="center" wrapText="1"/>
      <protection/>
    </xf>
    <xf numFmtId="176" fontId="4" fillId="0" borderId="24" xfId="61" applyNumberFormat="1" applyFont="1" applyBorder="1" applyAlignment="1" applyProtection="1">
      <alignment horizontal="center" vertical="center"/>
      <protection/>
    </xf>
    <xf numFmtId="176" fontId="4" fillId="0" borderId="25" xfId="61" applyNumberFormat="1" applyFont="1" applyBorder="1" applyAlignment="1" applyProtection="1">
      <alignment horizontal="center" vertical="center"/>
      <protection/>
    </xf>
    <xf numFmtId="176" fontId="4" fillId="0" borderId="11" xfId="61" applyNumberFormat="1" applyFont="1" applyBorder="1" applyAlignment="1" applyProtection="1">
      <alignment horizontal="center" vertical="center"/>
      <protection/>
    </xf>
    <xf numFmtId="0" fontId="4" fillId="0" borderId="26" xfId="61" applyFont="1" applyBorder="1" applyAlignment="1" applyProtection="1">
      <alignment vertical="center" wrapText="1"/>
      <protection/>
    </xf>
    <xf numFmtId="0" fontId="4" fillId="0" borderId="26" xfId="61" applyFont="1" applyBorder="1" applyAlignment="1" applyProtection="1">
      <alignment horizontal="center" vertical="center"/>
      <protection/>
    </xf>
    <xf numFmtId="176" fontId="4" fillId="0" borderId="27" xfId="61" applyNumberFormat="1" applyFont="1" applyBorder="1" applyAlignment="1" applyProtection="1">
      <alignment horizontal="center" vertical="center"/>
      <protection/>
    </xf>
    <xf numFmtId="176" fontId="4" fillId="0" borderId="28" xfId="61" applyNumberFormat="1" applyFont="1" applyBorder="1" applyAlignment="1" applyProtection="1">
      <alignment horizontal="center" vertical="center"/>
      <protection/>
    </xf>
    <xf numFmtId="176" fontId="4" fillId="0" borderId="26" xfId="61" applyNumberFormat="1" applyFont="1" applyBorder="1" applyAlignment="1" applyProtection="1">
      <alignment horizontal="center" vertical="center"/>
      <protection/>
    </xf>
    <xf numFmtId="0" fontId="4" fillId="0" borderId="29" xfId="61" applyFont="1" applyBorder="1" applyAlignment="1" applyProtection="1">
      <alignment vertical="center" wrapText="1"/>
      <protection/>
    </xf>
    <xf numFmtId="0" fontId="4" fillId="0" borderId="29" xfId="61" applyFont="1" applyBorder="1" applyAlignment="1" applyProtection="1">
      <alignment horizontal="center" vertical="center"/>
      <protection/>
    </xf>
    <xf numFmtId="176" fontId="4" fillId="0" borderId="30" xfId="61" applyNumberFormat="1" applyFont="1" applyBorder="1" applyAlignment="1" applyProtection="1">
      <alignment horizontal="center" vertical="center"/>
      <protection/>
    </xf>
    <xf numFmtId="176" fontId="4" fillId="0" borderId="31" xfId="61" applyNumberFormat="1" applyFont="1" applyBorder="1" applyAlignment="1" applyProtection="1">
      <alignment horizontal="center" vertical="center"/>
      <protection/>
    </xf>
    <xf numFmtId="176" fontId="4" fillId="0" borderId="29" xfId="61" applyNumberFormat="1" applyFont="1" applyBorder="1" applyAlignment="1" applyProtection="1">
      <alignment horizontal="center" vertical="center"/>
      <protection/>
    </xf>
    <xf numFmtId="0" fontId="4" fillId="0" borderId="10" xfId="62" applyFont="1" applyBorder="1" applyAlignment="1" applyProtection="1">
      <alignment vertical="center" wrapText="1"/>
      <protection/>
    </xf>
    <xf numFmtId="0" fontId="4" fillId="0" borderId="10" xfId="62" applyFont="1" applyBorder="1" applyAlignment="1" applyProtection="1">
      <alignment horizontal="center" vertical="center"/>
      <protection/>
    </xf>
    <xf numFmtId="176" fontId="4" fillId="0" borderId="21" xfId="62" applyNumberFormat="1" applyFont="1" applyBorder="1" applyAlignment="1" applyProtection="1">
      <alignment horizontal="center" vertical="center"/>
      <protection/>
    </xf>
    <xf numFmtId="176" fontId="4" fillId="0" borderId="32" xfId="62" applyNumberFormat="1" applyFont="1" applyBorder="1" applyAlignment="1" applyProtection="1">
      <alignment horizontal="center" vertical="center"/>
      <protection/>
    </xf>
    <xf numFmtId="176" fontId="4" fillId="0" borderId="10" xfId="62" applyNumberFormat="1" applyFont="1" applyBorder="1" applyAlignment="1" applyProtection="1">
      <alignment horizontal="center" vertical="center"/>
      <protection/>
    </xf>
    <xf numFmtId="176" fontId="4" fillId="0" borderId="0" xfId="62" applyNumberFormat="1" applyFont="1" applyBorder="1" applyAlignment="1" applyProtection="1">
      <alignment horizontal="center" vertical="center"/>
      <protection/>
    </xf>
    <xf numFmtId="0" fontId="4" fillId="0" borderId="29" xfId="62" applyFont="1" applyBorder="1" applyAlignment="1" applyProtection="1">
      <alignment vertical="center" wrapText="1"/>
      <protection/>
    </xf>
    <xf numFmtId="0" fontId="4" fillId="0" borderId="29" xfId="62" applyFont="1" applyBorder="1" applyAlignment="1" applyProtection="1">
      <alignment horizontal="center" vertical="center"/>
      <protection/>
    </xf>
    <xf numFmtId="176" fontId="4" fillId="0" borderId="30" xfId="62" applyNumberFormat="1" applyFont="1" applyBorder="1" applyAlignment="1" applyProtection="1">
      <alignment horizontal="center" vertical="center"/>
      <protection/>
    </xf>
    <xf numFmtId="176" fontId="4" fillId="0" borderId="33" xfId="62" applyNumberFormat="1" applyFont="1" applyBorder="1" applyAlignment="1" applyProtection="1">
      <alignment horizontal="center" vertical="center"/>
      <protection/>
    </xf>
    <xf numFmtId="176" fontId="4" fillId="0" borderId="29" xfId="62" applyNumberFormat="1" applyFont="1" applyBorder="1" applyAlignment="1" applyProtection="1">
      <alignment horizontal="center" vertical="center"/>
      <protection/>
    </xf>
    <xf numFmtId="0" fontId="4" fillId="0" borderId="34" xfId="62" applyFont="1" applyBorder="1" applyAlignment="1" applyProtection="1">
      <alignment vertical="center" wrapText="1"/>
      <protection/>
    </xf>
    <xf numFmtId="0" fontId="4" fillId="0" borderId="34" xfId="62" applyFont="1" applyBorder="1" applyAlignment="1" applyProtection="1">
      <alignment horizontal="center" vertical="center"/>
      <protection/>
    </xf>
    <xf numFmtId="176" fontId="4" fillId="0" borderId="35" xfId="62" applyNumberFormat="1" applyFont="1" applyBorder="1" applyAlignment="1" applyProtection="1">
      <alignment horizontal="center" vertical="center"/>
      <protection/>
    </xf>
    <xf numFmtId="176" fontId="4" fillId="0" borderId="36" xfId="62" applyNumberFormat="1" applyFont="1" applyBorder="1" applyAlignment="1" applyProtection="1">
      <alignment horizontal="center" vertical="center"/>
      <protection/>
    </xf>
    <xf numFmtId="176" fontId="4" fillId="0" borderId="34" xfId="62" applyNumberFormat="1" applyFont="1" applyBorder="1" applyAlignment="1" applyProtection="1">
      <alignment horizontal="center" vertical="center"/>
      <protection/>
    </xf>
    <xf numFmtId="184" fontId="4" fillId="0" borderId="21" xfId="62" applyNumberFormat="1" applyFont="1" applyBorder="1" applyAlignment="1" applyProtection="1">
      <alignment horizontal="center" vertical="center"/>
      <protection/>
    </xf>
    <xf numFmtId="184" fontId="4" fillId="0" borderId="30" xfId="62" applyNumberFormat="1" applyFont="1" applyBorder="1" applyAlignment="1" applyProtection="1">
      <alignment horizontal="center" vertical="center"/>
      <protection/>
    </xf>
    <xf numFmtId="176" fontId="4" fillId="0" borderId="30" xfId="62" applyNumberFormat="1" applyFont="1" applyBorder="1" applyAlignment="1" applyProtection="1" quotePrefix="1">
      <alignment horizontal="center" vertical="center"/>
      <protection/>
    </xf>
    <xf numFmtId="0" fontId="4" fillId="0" borderId="37" xfId="62" applyFont="1" applyBorder="1" applyAlignment="1" applyProtection="1">
      <alignment vertical="center" wrapText="1"/>
      <protection/>
    </xf>
    <xf numFmtId="0" fontId="4" fillId="0" borderId="37" xfId="62" applyFont="1" applyBorder="1" applyAlignment="1" applyProtection="1">
      <alignment horizontal="center" vertical="center"/>
      <protection/>
    </xf>
    <xf numFmtId="176" fontId="4" fillId="0" borderId="38" xfId="62" applyNumberFormat="1" applyFont="1" applyBorder="1" applyAlignment="1" applyProtection="1">
      <alignment horizontal="center" vertical="center"/>
      <protection/>
    </xf>
    <xf numFmtId="176" fontId="4" fillId="0" borderId="37" xfId="62" applyNumberFormat="1" applyFont="1" applyBorder="1" applyAlignment="1" applyProtection="1">
      <alignment horizontal="center" vertical="center"/>
      <protection/>
    </xf>
    <xf numFmtId="0" fontId="4" fillId="0" borderId="0" xfId="0" applyNumberFormat="1" applyFont="1" applyBorder="1" applyAlignment="1" applyProtection="1">
      <alignment vertical="center" wrapText="1"/>
      <protection/>
    </xf>
    <xf numFmtId="0" fontId="4" fillId="0" borderId="12" xfId="0" applyNumberFormat="1" applyFont="1" applyBorder="1" applyAlignment="1" applyProtection="1">
      <alignment horizontal="center" vertical="center" wrapText="1"/>
      <protection/>
    </xf>
    <xf numFmtId="0" fontId="4" fillId="0" borderId="12" xfId="62" applyFont="1" applyBorder="1" applyAlignment="1" applyProtection="1">
      <alignment horizontal="center" vertical="center"/>
      <protection/>
    </xf>
    <xf numFmtId="0" fontId="4" fillId="0" borderId="22" xfId="0" applyNumberFormat="1" applyFont="1" applyBorder="1" applyAlignment="1" applyProtection="1">
      <alignment vertical="center" wrapText="1"/>
      <protection/>
    </xf>
    <xf numFmtId="0" fontId="4" fillId="0" borderId="10" xfId="0" applyNumberFormat="1" applyFont="1" applyBorder="1" applyAlignment="1" applyProtection="1">
      <alignment horizontal="center" vertical="center" wrapText="1"/>
      <protection/>
    </xf>
    <xf numFmtId="0" fontId="4" fillId="0" borderId="39" xfId="0" applyNumberFormat="1" applyFont="1" applyBorder="1" applyAlignment="1" applyProtection="1">
      <alignment vertical="center" wrapText="1"/>
      <protection/>
    </xf>
    <xf numFmtId="176" fontId="4" fillId="0" borderId="40" xfId="62" applyNumberFormat="1" applyFont="1" applyBorder="1" applyAlignment="1" applyProtection="1">
      <alignment horizontal="center" vertical="center"/>
      <protection/>
    </xf>
    <xf numFmtId="0" fontId="4" fillId="0" borderId="10" xfId="0" applyNumberFormat="1" applyFont="1" applyBorder="1" applyAlignment="1" applyProtection="1">
      <alignment vertical="center" wrapText="1"/>
      <protection/>
    </xf>
    <xf numFmtId="0" fontId="4" fillId="0" borderId="10" xfId="0" applyNumberFormat="1" applyFont="1" applyBorder="1" applyAlignment="1" applyProtection="1">
      <alignment horizontal="center" vertical="center"/>
      <protection/>
    </xf>
    <xf numFmtId="0" fontId="7" fillId="0" borderId="10" xfId="0" applyNumberFormat="1" applyFont="1" applyBorder="1" applyAlignment="1" applyProtection="1">
      <alignment vertical="center" wrapText="1"/>
      <protection/>
    </xf>
    <xf numFmtId="0" fontId="4" fillId="0" borderId="11" xfId="0" applyNumberFormat="1" applyFont="1" applyFill="1" applyBorder="1" applyAlignment="1" applyProtection="1">
      <alignment vertical="center" wrapText="1"/>
      <protection/>
    </xf>
    <xf numFmtId="0" fontId="4" fillId="0" borderId="11" xfId="0" applyNumberFormat="1" applyFont="1" applyFill="1" applyBorder="1" applyAlignment="1" applyProtection="1">
      <alignment horizontal="center" vertical="center" wrapText="1"/>
      <protection/>
    </xf>
    <xf numFmtId="0" fontId="4" fillId="0" borderId="11" xfId="62" applyFont="1" applyFill="1" applyBorder="1" applyAlignment="1" applyProtection="1">
      <alignment horizontal="center" vertical="center"/>
      <protection/>
    </xf>
    <xf numFmtId="176" fontId="4" fillId="0" borderId="24" xfId="62" applyNumberFormat="1" applyFont="1" applyFill="1" applyBorder="1" applyAlignment="1" applyProtection="1">
      <alignment horizontal="center" vertical="center"/>
      <protection/>
    </xf>
    <xf numFmtId="0" fontId="4" fillId="0" borderId="26" xfId="0" applyNumberFormat="1" applyFont="1" applyBorder="1" applyAlignment="1" applyProtection="1">
      <alignment horizontal="center" vertical="center" wrapText="1"/>
      <protection/>
    </xf>
    <xf numFmtId="0" fontId="4" fillId="0" borderId="26" xfId="62" applyFont="1" applyBorder="1" applyAlignment="1" applyProtection="1">
      <alignment horizontal="center" vertical="center"/>
      <protection/>
    </xf>
    <xf numFmtId="176" fontId="4" fillId="0" borderId="27" xfId="62" applyNumberFormat="1" applyFont="1" applyBorder="1" applyAlignment="1" applyProtection="1">
      <alignment horizontal="center" vertical="center"/>
      <protection/>
    </xf>
    <xf numFmtId="0" fontId="4" fillId="0" borderId="34" xfId="0" applyNumberFormat="1" applyFont="1" applyBorder="1" applyAlignment="1" applyProtection="1">
      <alignment vertical="center" wrapText="1"/>
      <protection/>
    </xf>
    <xf numFmtId="0" fontId="4" fillId="0" borderId="34" xfId="0" applyNumberFormat="1" applyFont="1" applyBorder="1" applyAlignment="1" applyProtection="1">
      <alignment horizontal="center" vertical="center" wrapText="1"/>
      <protection/>
    </xf>
    <xf numFmtId="0" fontId="4" fillId="0" borderId="29" xfId="0" applyNumberFormat="1" applyFont="1" applyBorder="1" applyAlignment="1" applyProtection="1">
      <alignment vertical="center" wrapText="1"/>
      <protection/>
    </xf>
    <xf numFmtId="0" fontId="4" fillId="0" borderId="29" xfId="0" applyNumberFormat="1" applyFont="1" applyBorder="1" applyAlignment="1" applyProtection="1">
      <alignment horizontal="center" vertical="center" wrapText="1"/>
      <protection/>
    </xf>
    <xf numFmtId="0" fontId="4" fillId="0" borderId="11" xfId="0" applyNumberFormat="1" applyFont="1" applyBorder="1" applyAlignment="1" applyProtection="1">
      <alignment vertical="center" wrapText="1"/>
      <protection/>
    </xf>
    <xf numFmtId="0" fontId="4" fillId="0" borderId="11" xfId="0" applyNumberFormat="1" applyFont="1" applyBorder="1" applyAlignment="1" applyProtection="1">
      <alignment horizontal="center" vertical="center" wrapText="1"/>
      <protection/>
    </xf>
    <xf numFmtId="0" fontId="4" fillId="0" borderId="11" xfId="62" applyFont="1" applyBorder="1" applyAlignment="1" applyProtection="1">
      <alignment horizontal="center" vertical="center"/>
      <protection/>
    </xf>
    <xf numFmtId="176" fontId="4" fillId="0" borderId="24" xfId="62" applyNumberFormat="1" applyFont="1" applyBorder="1" applyAlignment="1" applyProtection="1">
      <alignment horizontal="center" vertical="center"/>
      <protection/>
    </xf>
    <xf numFmtId="176" fontId="4" fillId="0" borderId="41" xfId="61" applyNumberFormat="1" applyFont="1" applyBorder="1" applyAlignment="1" applyProtection="1">
      <alignment horizontal="center" vertical="center"/>
      <protection/>
    </xf>
    <xf numFmtId="176" fontId="4" fillId="0" borderId="42" xfId="61" applyNumberFormat="1" applyFont="1" applyBorder="1" applyAlignment="1" applyProtection="1" quotePrefix="1">
      <alignment horizontal="center" vertical="center"/>
      <protection/>
    </xf>
    <xf numFmtId="176" fontId="15" fillId="0" borderId="12" xfId="61" applyNumberFormat="1" applyFont="1" applyBorder="1" applyAlignment="1" applyProtection="1" quotePrefix="1">
      <alignment horizontal="center" vertical="center"/>
      <protection/>
    </xf>
    <xf numFmtId="176" fontId="4" fillId="0" borderId="43" xfId="61" applyNumberFormat="1" applyFont="1" applyBorder="1" applyAlignment="1" applyProtection="1" quotePrefix="1">
      <alignment horizontal="center" vertical="center"/>
      <protection/>
    </xf>
    <xf numFmtId="176" fontId="4" fillId="0" borderId="39" xfId="61" applyNumberFormat="1" applyFont="1" applyBorder="1" applyAlignment="1" applyProtection="1" quotePrefix="1">
      <alignment horizontal="center" vertical="center"/>
      <protection/>
    </xf>
    <xf numFmtId="176" fontId="4" fillId="0" borderId="26" xfId="62" applyNumberFormat="1" applyFont="1" applyBorder="1" applyAlignment="1" applyProtection="1">
      <alignment horizontal="center" vertical="center"/>
      <protection/>
    </xf>
    <xf numFmtId="176" fontId="4" fillId="0" borderId="12" xfId="62" applyNumberFormat="1" applyFont="1" applyBorder="1" applyAlignment="1" applyProtection="1">
      <alignment horizontal="center" vertical="center"/>
      <protection/>
    </xf>
    <xf numFmtId="176" fontId="4" fillId="0" borderId="10" xfId="62" applyNumberFormat="1" applyFont="1" applyBorder="1" applyAlignment="1" applyProtection="1" quotePrefix="1">
      <alignment horizontal="center" vertical="center"/>
      <protection/>
    </xf>
    <xf numFmtId="176" fontId="4" fillId="0" borderId="12" xfId="0" applyNumberFormat="1" applyFont="1" applyBorder="1" applyAlignment="1" applyProtection="1">
      <alignment vertical="center"/>
      <protection/>
    </xf>
    <xf numFmtId="176" fontId="4" fillId="0" borderId="26" xfId="62" applyNumberFormat="1" applyFont="1" applyBorder="1" applyAlignment="1" applyProtection="1" quotePrefix="1">
      <alignment horizontal="center" vertical="center"/>
      <protection/>
    </xf>
    <xf numFmtId="176" fontId="4" fillId="0" borderId="11" xfId="62" applyNumberFormat="1" applyFont="1" applyBorder="1" applyAlignment="1" applyProtection="1" quotePrefix="1">
      <alignment horizontal="center" vertical="center"/>
      <protection/>
    </xf>
    <xf numFmtId="176" fontId="4" fillId="0" borderId="34" xfId="62" applyNumberFormat="1" applyFont="1" applyBorder="1" applyAlignment="1" applyProtection="1" quotePrefix="1">
      <alignment horizontal="center" vertical="center"/>
      <protection/>
    </xf>
    <xf numFmtId="176" fontId="4" fillId="0" borderId="39" xfId="62" applyNumberFormat="1" applyFont="1" applyBorder="1" applyAlignment="1" applyProtection="1" quotePrefix="1">
      <alignment horizontal="center" vertical="center"/>
      <protection/>
    </xf>
    <xf numFmtId="176" fontId="4" fillId="0" borderId="10" xfId="0" applyNumberFormat="1" applyFont="1" applyBorder="1" applyAlignment="1" applyProtection="1">
      <alignment vertical="center"/>
      <protection/>
    </xf>
    <xf numFmtId="176" fontId="4" fillId="0" borderId="11" xfId="62" applyNumberFormat="1" applyFont="1" applyBorder="1" applyAlignment="1" applyProtection="1">
      <alignment horizontal="center" vertical="center"/>
      <protection/>
    </xf>
    <xf numFmtId="176" fontId="4" fillId="0" borderId="44" xfId="62" applyNumberFormat="1" applyFont="1" applyBorder="1" applyAlignment="1" applyProtection="1">
      <alignment horizontal="center" vertical="center"/>
      <protection/>
    </xf>
    <xf numFmtId="176" fontId="4" fillId="0" borderId="45" xfId="62" applyNumberFormat="1" applyFont="1" applyBorder="1" applyAlignment="1" applyProtection="1">
      <alignment horizontal="center" vertical="center"/>
      <protection/>
    </xf>
    <xf numFmtId="176" fontId="4" fillId="0" borderId="29" xfId="62" applyNumberFormat="1" applyFont="1" applyBorder="1" applyAlignment="1" applyProtection="1" quotePrefix="1">
      <alignment horizontal="center" vertical="center"/>
      <protection/>
    </xf>
    <xf numFmtId="0" fontId="4" fillId="33" borderId="23" xfId="61" applyFont="1" applyFill="1" applyBorder="1" applyAlignment="1" applyProtection="1">
      <alignment horizontal="center" vertical="center"/>
      <protection locked="0"/>
    </xf>
    <xf numFmtId="0" fontId="11" fillId="33" borderId="46" xfId="0" applyFont="1" applyFill="1" applyBorder="1" applyAlignment="1" applyProtection="1">
      <alignment horizontal="left" vertical="center"/>
      <protection locked="0"/>
    </xf>
    <xf numFmtId="0" fontId="4" fillId="33" borderId="14" xfId="61" applyNumberFormat="1" applyFont="1" applyFill="1" applyBorder="1" applyAlignment="1" applyProtection="1">
      <alignment/>
      <protection locked="0"/>
    </xf>
    <xf numFmtId="176" fontId="15" fillId="0" borderId="18" xfId="61" applyNumberFormat="1" applyFont="1" applyBorder="1" applyAlignment="1" applyProtection="1">
      <alignment horizontal="center" vertical="center"/>
      <protection/>
    </xf>
    <xf numFmtId="176" fontId="8" fillId="0" borderId="21" xfId="61" applyNumberFormat="1" applyFont="1" applyBorder="1" applyAlignment="1" applyProtection="1">
      <alignment horizontal="center" vertical="center"/>
      <protection/>
    </xf>
    <xf numFmtId="199" fontId="19" fillId="0" borderId="47" xfId="0" applyNumberFormat="1" applyFont="1" applyFill="1" applyBorder="1" applyAlignment="1" applyProtection="1">
      <alignment horizontal="center" vertical="center"/>
      <protection/>
    </xf>
    <xf numFmtId="199" fontId="19" fillId="0" borderId="48" xfId="0" applyNumberFormat="1" applyFont="1" applyFill="1" applyBorder="1" applyAlignment="1" applyProtection="1">
      <alignment horizontal="center" vertical="center"/>
      <protection/>
    </xf>
    <xf numFmtId="199" fontId="20" fillId="0" borderId="48" xfId="0" applyNumberFormat="1" applyFont="1" applyFill="1" applyBorder="1" applyAlignment="1" applyProtection="1">
      <alignment horizontal="center" vertical="center"/>
      <protection/>
    </xf>
    <xf numFmtId="199" fontId="0" fillId="34" borderId="49" xfId="0" applyNumberFormat="1" applyFill="1" applyBorder="1" applyAlignment="1">
      <alignment horizontal="center" vertical="center"/>
    </xf>
    <xf numFmtId="199" fontId="0" fillId="34" borderId="50" xfId="0" applyNumberFormat="1" applyFill="1" applyBorder="1" applyAlignment="1">
      <alignment horizontal="center" vertical="center"/>
    </xf>
    <xf numFmtId="199" fontId="0" fillId="34" borderId="51" xfId="0" applyNumberFormat="1" applyFill="1" applyBorder="1" applyAlignment="1">
      <alignment horizontal="center" vertical="center"/>
    </xf>
    <xf numFmtId="176" fontId="14" fillId="35" borderId="52" xfId="0" applyNumberFormat="1" applyFont="1" applyFill="1" applyBorder="1" applyAlignment="1" applyProtection="1">
      <alignment horizontal="left" vertical="center"/>
      <protection/>
    </xf>
    <xf numFmtId="184" fontId="14" fillId="35" borderId="52" xfId="0" applyNumberFormat="1" applyFont="1" applyFill="1" applyBorder="1" applyAlignment="1" applyProtection="1">
      <alignment horizontal="left" vertical="center"/>
      <protection/>
    </xf>
    <xf numFmtId="0" fontId="7" fillId="0" borderId="53" xfId="0" applyFont="1" applyBorder="1" applyAlignment="1" applyProtection="1">
      <alignment horizontal="left" vertical="top" wrapText="1"/>
      <protection/>
    </xf>
    <xf numFmtId="176" fontId="4" fillId="0" borderId="54" xfId="61" applyNumberFormat="1" applyFont="1" applyBorder="1" applyAlignment="1" applyProtection="1">
      <alignment horizontal="center" vertical="center"/>
      <protection/>
    </xf>
    <xf numFmtId="176" fontId="4" fillId="0" borderId="54" xfId="61" applyNumberFormat="1" applyFont="1" applyBorder="1" applyAlignment="1" applyProtection="1" quotePrefix="1">
      <alignment horizontal="center" vertical="center"/>
      <protection/>
    </xf>
    <xf numFmtId="176" fontId="4" fillId="0" borderId="32" xfId="61" applyNumberFormat="1" applyFont="1" applyBorder="1" applyAlignment="1" applyProtection="1">
      <alignment horizontal="center" vertical="center"/>
      <protection/>
    </xf>
    <xf numFmtId="176" fontId="4" fillId="0" borderId="10" xfId="61" applyNumberFormat="1" applyFont="1" applyBorder="1" applyAlignment="1" applyProtection="1" quotePrefix="1">
      <alignment horizontal="center" vertical="center"/>
      <protection/>
    </xf>
    <xf numFmtId="176" fontId="4" fillId="0" borderId="55" xfId="61" applyNumberFormat="1" applyFont="1" applyBorder="1" applyAlignment="1" applyProtection="1" quotePrefix="1">
      <alignment horizontal="center" vertical="center"/>
      <protection/>
    </xf>
    <xf numFmtId="176" fontId="4" fillId="0" borderId="31" xfId="61" applyNumberFormat="1" applyFont="1" applyBorder="1" applyAlignment="1" applyProtection="1" quotePrefix="1">
      <alignment horizontal="center" vertical="center"/>
      <protection/>
    </xf>
    <xf numFmtId="176" fontId="4" fillId="0" borderId="56" xfId="61" applyNumberFormat="1" applyFont="1" applyBorder="1" applyAlignment="1" applyProtection="1" quotePrefix="1">
      <alignment horizontal="center" vertical="center"/>
      <protection/>
    </xf>
    <xf numFmtId="176" fontId="4" fillId="0" borderId="57" xfId="61" applyNumberFormat="1" applyFont="1" applyBorder="1" applyAlignment="1" applyProtection="1" quotePrefix="1">
      <alignment horizontal="center" vertical="center"/>
      <protection/>
    </xf>
    <xf numFmtId="185" fontId="20" fillId="0" borderId="58" xfId="0" applyNumberFormat="1" applyFont="1" applyFill="1" applyBorder="1" applyAlignment="1" applyProtection="1">
      <alignment horizontal="center" vertical="center"/>
      <protection/>
    </xf>
    <xf numFmtId="199" fontId="0" fillId="0" borderId="59" xfId="0" applyNumberFormat="1" applyFill="1" applyBorder="1" applyAlignment="1">
      <alignment horizontal="center" vertical="center"/>
    </xf>
    <xf numFmtId="199" fontId="0" fillId="0" borderId="60" xfId="0" applyNumberFormat="1" applyFill="1" applyBorder="1" applyAlignment="1">
      <alignment horizontal="center" vertical="center"/>
    </xf>
    <xf numFmtId="184" fontId="14" fillId="35" borderId="61" xfId="0" applyNumberFormat="1" applyFont="1" applyFill="1" applyBorder="1" applyAlignment="1" applyProtection="1">
      <alignment horizontal="center" vertical="center"/>
      <protection/>
    </xf>
    <xf numFmtId="184" fontId="4" fillId="0" borderId="54" xfId="61" applyNumberFormat="1" applyFont="1" applyBorder="1" applyAlignment="1" applyProtection="1" quotePrefix="1">
      <alignment horizontal="center" vertical="center"/>
      <protection/>
    </xf>
    <xf numFmtId="184" fontId="18" fillId="34" borderId="62" xfId="61" applyNumberFormat="1" applyFont="1" applyFill="1" applyBorder="1" applyAlignment="1" applyProtection="1">
      <alignment horizontal="center" vertical="center"/>
      <protection/>
    </xf>
    <xf numFmtId="184" fontId="18" fillId="34" borderId="63" xfId="61" applyNumberFormat="1" applyFont="1" applyFill="1" applyBorder="1" applyAlignment="1" applyProtection="1">
      <alignment horizontal="center" vertical="center"/>
      <protection/>
    </xf>
    <xf numFmtId="184" fontId="18" fillId="34" borderId="64" xfId="61" applyNumberFormat="1" applyFont="1" applyFill="1" applyBorder="1" applyAlignment="1" applyProtection="1">
      <alignment horizontal="center" vertical="center"/>
      <protection/>
    </xf>
    <xf numFmtId="184" fontId="18" fillId="34" borderId="65" xfId="61" applyNumberFormat="1" applyFont="1" applyFill="1" applyBorder="1" applyAlignment="1" applyProtection="1">
      <alignment horizontal="center" vertical="center"/>
      <protection/>
    </xf>
    <xf numFmtId="184" fontId="18" fillId="34" borderId="66" xfId="61" applyNumberFormat="1" applyFont="1" applyFill="1" applyBorder="1" applyAlignment="1" applyProtection="1">
      <alignment horizontal="center" vertical="center"/>
      <protection/>
    </xf>
    <xf numFmtId="176" fontId="15" fillId="0" borderId="67" xfId="61" applyNumberFormat="1" applyFont="1" applyBorder="1" applyAlignment="1" applyProtection="1">
      <alignment horizontal="center" vertical="center"/>
      <protection/>
    </xf>
    <xf numFmtId="176" fontId="4" fillId="0" borderId="67" xfId="61" applyNumberFormat="1" applyFont="1" applyBorder="1" applyAlignment="1" applyProtection="1">
      <alignment horizontal="center" vertical="center"/>
      <protection/>
    </xf>
    <xf numFmtId="176" fontId="4" fillId="0" borderId="68" xfId="61" applyNumberFormat="1" applyFont="1" applyBorder="1" applyAlignment="1" applyProtection="1">
      <alignment horizontal="center" vertical="center"/>
      <protection/>
    </xf>
    <xf numFmtId="199" fontId="0" fillId="0" borderId="68" xfId="0" applyNumberFormat="1" applyFill="1" applyBorder="1" applyAlignment="1">
      <alignment horizontal="center" vertical="center"/>
    </xf>
    <xf numFmtId="0" fontId="4" fillId="34" borderId="69" xfId="61" applyNumberFormat="1" applyFont="1" applyFill="1" applyBorder="1" applyAlignment="1" applyProtection="1">
      <alignment horizontal="left" vertical="center"/>
      <protection/>
    </xf>
    <xf numFmtId="0" fontId="4" fillId="0" borderId="69" xfId="61" applyFont="1" applyBorder="1" applyAlignment="1" applyProtection="1">
      <alignment/>
      <protection/>
    </xf>
    <xf numFmtId="0" fontId="11" fillId="0" borderId="70" xfId="0" applyFont="1" applyBorder="1" applyAlignment="1" applyProtection="1">
      <alignment vertical="center"/>
      <protection/>
    </xf>
    <xf numFmtId="176" fontId="4" fillId="0" borderId="71" xfId="61" applyNumberFormat="1" applyFont="1" applyBorder="1" applyAlignment="1" applyProtection="1">
      <alignment horizontal="center" vertical="center"/>
      <protection/>
    </xf>
    <xf numFmtId="184" fontId="11" fillId="0" borderId="72" xfId="0" applyNumberFormat="1" applyFont="1" applyBorder="1" applyAlignment="1" applyProtection="1">
      <alignment vertical="center"/>
      <protection/>
    </xf>
    <xf numFmtId="184" fontId="18" fillId="34" borderId="73" xfId="61" applyNumberFormat="1" applyFont="1" applyFill="1" applyBorder="1" applyAlignment="1" applyProtection="1">
      <alignment horizontal="center" vertical="center"/>
      <protection/>
    </xf>
    <xf numFmtId="184" fontId="18" fillId="34" borderId="74" xfId="61" applyNumberFormat="1" applyFont="1" applyFill="1" applyBorder="1" applyAlignment="1" applyProtection="1">
      <alignment horizontal="center" vertical="center"/>
      <protection/>
    </xf>
    <xf numFmtId="176" fontId="4" fillId="0" borderId="75" xfId="62" applyNumberFormat="1" applyFont="1" applyBorder="1" applyAlignment="1" applyProtection="1" quotePrefix="1">
      <alignment horizontal="center" vertical="center"/>
      <protection/>
    </xf>
    <xf numFmtId="176" fontId="4" fillId="0" borderId="76" xfId="62" applyNumberFormat="1" applyFont="1" applyBorder="1" applyAlignment="1" applyProtection="1">
      <alignment horizontal="center" vertical="center"/>
      <protection/>
    </xf>
    <xf numFmtId="176" fontId="4" fillId="0" borderId="77" xfId="62" applyNumberFormat="1" applyFont="1" applyBorder="1" applyAlignment="1" applyProtection="1">
      <alignment horizontal="center" vertical="center"/>
      <protection/>
    </xf>
    <xf numFmtId="176" fontId="4" fillId="0" borderId="39" xfId="62" applyNumberFormat="1" applyFont="1" applyBorder="1" applyAlignment="1" applyProtection="1">
      <alignment horizontal="center" vertical="center"/>
      <protection/>
    </xf>
    <xf numFmtId="176" fontId="4" fillId="0" borderId="76" xfId="0" applyNumberFormat="1" applyFont="1" applyBorder="1" applyAlignment="1" applyProtection="1">
      <alignment vertical="center"/>
      <protection/>
    </xf>
    <xf numFmtId="184" fontId="4" fillId="0" borderId="10" xfId="62" applyNumberFormat="1" applyFont="1" applyBorder="1" applyAlignment="1" applyProtection="1" quotePrefix="1">
      <alignment horizontal="center" vertical="center"/>
      <protection/>
    </xf>
    <xf numFmtId="184" fontId="4" fillId="0" borderId="10" xfId="62" applyNumberFormat="1" applyFont="1" applyBorder="1" applyAlignment="1" applyProtection="1">
      <alignment horizontal="center" vertical="center"/>
      <protection/>
    </xf>
    <xf numFmtId="184" fontId="4" fillId="0" borderId="76" xfId="62" applyNumberFormat="1" applyFont="1" applyBorder="1" applyAlignment="1" applyProtection="1" quotePrefix="1">
      <alignment horizontal="center" vertical="center"/>
      <protection/>
    </xf>
    <xf numFmtId="176" fontId="4" fillId="0" borderId="78" xfId="62" applyNumberFormat="1" applyFont="1" applyBorder="1" applyAlignment="1" applyProtection="1" quotePrefix="1">
      <alignment horizontal="center" vertical="center"/>
      <protection/>
    </xf>
    <xf numFmtId="176" fontId="4" fillId="0" borderId="43" xfId="62" applyNumberFormat="1" applyFont="1" applyBorder="1" applyAlignment="1" applyProtection="1">
      <alignment horizontal="center" vertical="center"/>
      <protection/>
    </xf>
    <xf numFmtId="176" fontId="4" fillId="0" borderId="71" xfId="62" applyNumberFormat="1" applyFont="1" applyBorder="1" applyAlignment="1" applyProtection="1">
      <alignment horizontal="center" vertical="center"/>
      <protection/>
    </xf>
    <xf numFmtId="176" fontId="4" fillId="0" borderId="76" xfId="62" applyNumberFormat="1" applyFont="1" applyBorder="1" applyAlignment="1" applyProtection="1" quotePrefix="1">
      <alignment horizontal="center" vertical="center"/>
      <protection/>
    </xf>
    <xf numFmtId="176" fontId="4" fillId="0" borderId="79" xfId="62" applyNumberFormat="1" applyFont="1" applyBorder="1" applyAlignment="1" applyProtection="1">
      <alignment horizontal="center" vertical="center"/>
      <protection/>
    </xf>
    <xf numFmtId="176" fontId="4" fillId="0" borderId="80" xfId="62" applyNumberFormat="1" applyFont="1" applyBorder="1" applyAlignment="1" applyProtection="1">
      <alignment horizontal="center" vertical="center"/>
      <protection/>
    </xf>
    <xf numFmtId="183" fontId="4" fillId="0" borderId="34" xfId="62" applyNumberFormat="1" applyFont="1" applyBorder="1" applyAlignment="1" applyProtection="1" quotePrefix="1">
      <alignment horizontal="center" vertical="center"/>
      <protection/>
    </xf>
    <xf numFmtId="184" fontId="4" fillId="0" borderId="34" xfId="62" applyNumberFormat="1" applyFont="1" applyBorder="1" applyAlignment="1" applyProtection="1" quotePrefix="1">
      <alignment horizontal="center" vertical="center"/>
      <protection/>
    </xf>
    <xf numFmtId="176" fontId="4" fillId="0" borderId="78" xfId="62" applyNumberFormat="1" applyFont="1" applyBorder="1" applyAlignment="1" applyProtection="1">
      <alignment horizontal="center" vertical="center"/>
      <protection/>
    </xf>
    <xf numFmtId="176" fontId="4" fillId="0" borderId="81" xfId="62" applyNumberFormat="1" applyFont="1" applyBorder="1" applyAlignment="1" applyProtection="1">
      <alignment horizontal="center" vertical="center"/>
      <protection/>
    </xf>
    <xf numFmtId="184" fontId="4" fillId="0" borderId="26" xfId="62" applyNumberFormat="1" applyFont="1" applyBorder="1" applyAlignment="1" applyProtection="1" quotePrefix="1">
      <alignment horizontal="center" vertical="center"/>
      <protection/>
    </xf>
    <xf numFmtId="184" fontId="4" fillId="0" borderId="37" xfId="62" applyNumberFormat="1" applyFont="1" applyBorder="1" applyAlignment="1" applyProtection="1">
      <alignment horizontal="center" vertical="center"/>
      <protection/>
    </xf>
    <xf numFmtId="176" fontId="4" fillId="0" borderId="37" xfId="0" applyNumberFormat="1" applyFont="1" applyBorder="1" applyAlignment="1" applyProtection="1">
      <alignment vertical="center"/>
      <protection/>
    </xf>
    <xf numFmtId="184" fontId="4" fillId="0" borderId="37" xfId="62" applyNumberFormat="1" applyFont="1" applyBorder="1" applyAlignment="1" applyProtection="1" quotePrefix="1">
      <alignment horizontal="center" vertical="center"/>
      <protection/>
    </xf>
    <xf numFmtId="176" fontId="4" fillId="0" borderId="82" xfId="62" applyNumberFormat="1" applyFont="1" applyBorder="1" applyAlignment="1" applyProtection="1">
      <alignment horizontal="center" vertical="center"/>
      <protection/>
    </xf>
    <xf numFmtId="0" fontId="7" fillId="0" borderId="16" xfId="0" applyFont="1" applyBorder="1" applyAlignment="1" applyProtection="1">
      <alignment horizontal="left" vertical="top" wrapText="1"/>
      <protection/>
    </xf>
    <xf numFmtId="176" fontId="4" fillId="0" borderId="21" xfId="62" applyNumberFormat="1" applyFont="1" applyBorder="1" applyAlignment="1" applyProtection="1" quotePrefix="1">
      <alignment horizontal="center" vertical="center"/>
      <protection/>
    </xf>
    <xf numFmtId="184" fontId="4" fillId="0" borderId="22" xfId="62" applyNumberFormat="1" applyFont="1" applyBorder="1" applyAlignment="1" applyProtection="1" quotePrefix="1">
      <alignment horizontal="center" vertical="center"/>
      <protection/>
    </xf>
    <xf numFmtId="176" fontId="4" fillId="0" borderId="54" xfId="62" applyNumberFormat="1" applyFont="1" applyBorder="1" applyAlignment="1" applyProtection="1" quotePrefix="1">
      <alignment horizontal="center" vertical="center"/>
      <protection/>
    </xf>
    <xf numFmtId="184" fontId="4" fillId="0" borderId="54" xfId="62" applyNumberFormat="1" applyFont="1" applyBorder="1" applyAlignment="1" applyProtection="1" quotePrefix="1">
      <alignment horizontal="center" vertical="center"/>
      <protection/>
    </xf>
    <xf numFmtId="176" fontId="4" fillId="0" borderId="22" xfId="62" applyNumberFormat="1" applyFont="1" applyBorder="1" applyAlignment="1" applyProtection="1" quotePrefix="1">
      <alignment horizontal="center" vertical="center"/>
      <protection/>
    </xf>
    <xf numFmtId="176" fontId="4" fillId="0" borderId="21" xfId="0" applyNumberFormat="1" applyFont="1" applyBorder="1" applyAlignment="1" applyProtection="1">
      <alignment vertical="center"/>
      <protection/>
    </xf>
    <xf numFmtId="176" fontId="4" fillId="0" borderId="54" xfId="0" applyNumberFormat="1" applyFont="1" applyBorder="1" applyAlignment="1" applyProtection="1">
      <alignment horizontal="center" vertical="center"/>
      <protection/>
    </xf>
    <xf numFmtId="176" fontId="4" fillId="0" borderId="18" xfId="0" applyNumberFormat="1" applyFont="1" applyBorder="1" applyAlignment="1" applyProtection="1">
      <alignment vertical="center"/>
      <protection/>
    </xf>
    <xf numFmtId="176" fontId="4" fillId="0" borderId="19" xfId="62" applyNumberFormat="1" applyFont="1" applyBorder="1" applyAlignment="1" applyProtection="1">
      <alignment horizontal="center" vertical="center"/>
      <protection/>
    </xf>
    <xf numFmtId="176" fontId="4" fillId="0" borderId="22" xfId="62" applyNumberFormat="1" applyFont="1" applyBorder="1" applyAlignment="1" applyProtection="1">
      <alignment horizontal="center" vertical="center"/>
      <protection/>
    </xf>
    <xf numFmtId="176" fontId="4" fillId="0" borderId="24" xfId="62" applyNumberFormat="1" applyFont="1" applyBorder="1" applyAlignment="1" applyProtection="1" quotePrefix="1">
      <alignment horizontal="center" vertical="center"/>
      <protection/>
    </xf>
    <xf numFmtId="176" fontId="4" fillId="0" borderId="25" xfId="62" applyNumberFormat="1" applyFont="1" applyBorder="1" applyAlignment="1" applyProtection="1">
      <alignment horizontal="center" vertical="center"/>
      <protection/>
    </xf>
    <xf numFmtId="176" fontId="4" fillId="0" borderId="54" xfId="62" applyNumberFormat="1" applyFont="1" applyBorder="1" applyAlignment="1" applyProtection="1">
      <alignment horizontal="center" vertical="center"/>
      <protection/>
    </xf>
    <xf numFmtId="176" fontId="4" fillId="0" borderId="83" xfId="62" applyNumberFormat="1" applyFont="1" applyBorder="1" applyAlignment="1" applyProtection="1">
      <alignment horizontal="center" vertical="center"/>
      <protection/>
    </xf>
    <xf numFmtId="176" fontId="4" fillId="0" borderId="84" xfId="0" applyNumberFormat="1" applyFont="1" applyBorder="1" applyAlignment="1" applyProtection="1">
      <alignment vertical="center"/>
      <protection/>
    </xf>
    <xf numFmtId="176" fontId="4" fillId="0" borderId="84" xfId="62" applyNumberFormat="1" applyFont="1" applyBorder="1" applyAlignment="1" applyProtection="1">
      <alignment horizontal="center" vertical="center"/>
      <protection/>
    </xf>
    <xf numFmtId="176" fontId="4" fillId="0" borderId="0" xfId="62" applyNumberFormat="1" applyFont="1" applyBorder="1" applyAlignment="1" applyProtection="1" quotePrefix="1">
      <alignment horizontal="center" vertical="center"/>
      <protection/>
    </xf>
    <xf numFmtId="176" fontId="4" fillId="0" borderId="83" xfId="62" applyNumberFormat="1" applyFont="1" applyBorder="1" applyAlignment="1" applyProtection="1" quotePrefix="1">
      <alignment horizontal="center" vertical="center"/>
      <protection/>
    </xf>
    <xf numFmtId="176" fontId="4" fillId="0" borderId="85" xfId="62" applyNumberFormat="1" applyFont="1" applyBorder="1" applyAlignment="1" applyProtection="1">
      <alignment horizontal="center" vertical="center"/>
      <protection/>
    </xf>
    <xf numFmtId="176" fontId="4" fillId="0" borderId="86" xfId="62" applyNumberFormat="1" applyFont="1" applyBorder="1" applyAlignment="1" applyProtection="1">
      <alignment horizontal="center" vertical="center"/>
      <protection/>
    </xf>
    <xf numFmtId="176" fontId="4" fillId="0" borderId="23" xfId="62" applyNumberFormat="1" applyFont="1" applyBorder="1" applyAlignment="1" applyProtection="1">
      <alignment horizontal="center" vertical="center"/>
      <protection/>
    </xf>
    <xf numFmtId="184" fontId="4" fillId="0" borderId="23" xfId="62" applyNumberFormat="1" applyFont="1" applyBorder="1" applyAlignment="1" applyProtection="1" quotePrefix="1">
      <alignment horizontal="center" vertical="center"/>
      <protection/>
    </xf>
    <xf numFmtId="184" fontId="4" fillId="0" borderId="23" xfId="62" applyNumberFormat="1" applyFont="1" applyBorder="1" applyAlignment="1" applyProtection="1">
      <alignment horizontal="center" vertical="center"/>
      <protection/>
    </xf>
    <xf numFmtId="176" fontId="4" fillId="0" borderId="23" xfId="0" applyNumberFormat="1" applyFont="1" applyBorder="1" applyAlignment="1" applyProtection="1">
      <alignment horizontal="center" vertical="center"/>
      <protection/>
    </xf>
    <xf numFmtId="176" fontId="4" fillId="0" borderId="35" xfId="62" applyNumberFormat="1" applyFont="1" applyBorder="1" applyAlignment="1" applyProtection="1" quotePrefix="1">
      <alignment horizontal="center" vertical="center"/>
      <protection/>
    </xf>
    <xf numFmtId="176" fontId="4" fillId="0" borderId="23" xfId="62" applyNumberFormat="1" applyFont="1" applyBorder="1" applyAlignment="1" applyProtection="1" quotePrefix="1">
      <alignment horizontal="center" vertical="center"/>
      <protection/>
    </xf>
    <xf numFmtId="176" fontId="4" fillId="0" borderId="28" xfId="62" applyNumberFormat="1" applyFont="1" applyBorder="1" applyAlignment="1" applyProtection="1">
      <alignment horizontal="center" vertical="center"/>
      <protection/>
    </xf>
    <xf numFmtId="176" fontId="4" fillId="0" borderId="22" xfId="0" applyNumberFormat="1" applyFont="1" applyBorder="1" applyAlignment="1" applyProtection="1">
      <alignment vertical="center"/>
      <protection/>
    </xf>
    <xf numFmtId="176" fontId="21" fillId="0" borderId="21" xfId="62" applyNumberFormat="1" applyFont="1" applyBorder="1" applyAlignment="1" applyProtection="1">
      <alignment horizontal="left" vertical="center"/>
      <protection/>
    </xf>
    <xf numFmtId="176" fontId="4" fillId="0" borderId="0" xfId="0" applyNumberFormat="1" applyFont="1" applyBorder="1" applyAlignment="1" applyProtection="1">
      <alignment vertical="center"/>
      <protection/>
    </xf>
    <xf numFmtId="176" fontId="4" fillId="0" borderId="87" xfId="0" applyNumberFormat="1" applyFont="1" applyBorder="1" applyAlignment="1" applyProtection="1">
      <alignment vertical="center"/>
      <protection/>
    </xf>
    <xf numFmtId="183" fontId="4" fillId="0" borderId="35" xfId="62" applyNumberFormat="1" applyFont="1" applyBorder="1" applyAlignment="1" applyProtection="1" quotePrefix="1">
      <alignment horizontal="center" vertical="center"/>
      <protection/>
    </xf>
    <xf numFmtId="176" fontId="4" fillId="0" borderId="55" xfId="62" applyNumberFormat="1" applyFont="1" applyBorder="1" applyAlignment="1" applyProtection="1">
      <alignment horizontal="center" vertical="center"/>
      <protection/>
    </xf>
    <xf numFmtId="176" fontId="4" fillId="0" borderId="31" xfId="62" applyNumberFormat="1" applyFont="1" applyBorder="1" applyAlignment="1" applyProtection="1">
      <alignment horizontal="center" vertical="center"/>
      <protection/>
    </xf>
    <xf numFmtId="176" fontId="4" fillId="0" borderId="49" xfId="62" applyNumberFormat="1" applyFont="1" applyBorder="1" applyAlignment="1" applyProtection="1">
      <alignment horizontal="center" vertical="center"/>
      <protection/>
    </xf>
    <xf numFmtId="183" fontId="4" fillId="0" borderId="54" xfId="62" applyNumberFormat="1" applyFont="1" applyBorder="1" applyAlignment="1" applyProtection="1">
      <alignment horizontal="center" vertical="center"/>
      <protection/>
    </xf>
    <xf numFmtId="183" fontId="4" fillId="0" borderId="54" xfId="62" applyNumberFormat="1" applyFont="1" applyBorder="1" applyAlignment="1" applyProtection="1" quotePrefix="1">
      <alignment horizontal="center" vertical="center"/>
      <protection/>
    </xf>
    <xf numFmtId="0" fontId="7" fillId="0" borderId="50" xfId="0" applyFont="1" applyBorder="1" applyAlignment="1" applyProtection="1">
      <alignment horizontal="left" vertical="top" wrapText="1"/>
      <protection/>
    </xf>
    <xf numFmtId="0" fontId="7" fillId="0" borderId="88" xfId="0" applyFont="1" applyBorder="1" applyAlignment="1" applyProtection="1">
      <alignment vertical="top" wrapText="1"/>
      <protection/>
    </xf>
    <xf numFmtId="0" fontId="7" fillId="0" borderId="89" xfId="0" applyFont="1" applyBorder="1" applyAlignment="1" applyProtection="1">
      <alignment vertical="top" wrapText="1"/>
      <protection locked="0"/>
    </xf>
    <xf numFmtId="0" fontId="4" fillId="0" borderId="77" xfId="0" applyFont="1" applyBorder="1" applyAlignment="1" applyProtection="1">
      <alignment vertical="center" wrapText="1"/>
      <protection/>
    </xf>
    <xf numFmtId="0" fontId="4" fillId="0" borderId="39" xfId="0" applyFont="1" applyBorder="1" applyAlignment="1" applyProtection="1">
      <alignment vertical="center" wrapText="1"/>
      <protection/>
    </xf>
    <xf numFmtId="0" fontId="0" fillId="0" borderId="39" xfId="0" applyBorder="1" applyAlignment="1" applyProtection="1">
      <alignment vertical="center" wrapText="1"/>
      <protection/>
    </xf>
    <xf numFmtId="0" fontId="0" fillId="0" borderId="78" xfId="0" applyBorder="1" applyAlignment="1" applyProtection="1">
      <alignment vertical="center" wrapText="1"/>
      <protection/>
    </xf>
    <xf numFmtId="0" fontId="4" fillId="0" borderId="27" xfId="62" applyFont="1" applyBorder="1" applyAlignment="1" applyProtection="1">
      <alignment horizontal="center" vertical="center" wrapText="1"/>
      <protection/>
    </xf>
    <xf numFmtId="0" fontId="9" fillId="0" borderId="74" xfId="0" applyFont="1" applyBorder="1" applyAlignment="1" applyProtection="1">
      <alignment horizontal="center" vertical="center" wrapText="1"/>
      <protection/>
    </xf>
    <xf numFmtId="0" fontId="4" fillId="0" borderId="21" xfId="62" applyFont="1" applyBorder="1" applyAlignment="1" applyProtection="1">
      <alignment horizontal="center" vertical="center" wrapText="1"/>
      <protection/>
    </xf>
    <xf numFmtId="0" fontId="9" fillId="0" borderId="90" xfId="0" applyFont="1" applyBorder="1" applyAlignment="1" applyProtection="1">
      <alignment horizontal="center" vertical="center" wrapText="1"/>
      <protection/>
    </xf>
    <xf numFmtId="0" fontId="4" fillId="0" borderId="24" xfId="62" applyFont="1" applyBorder="1" applyAlignment="1" applyProtection="1">
      <alignment horizontal="center" vertical="center" wrapText="1"/>
      <protection/>
    </xf>
    <xf numFmtId="0" fontId="9" fillId="0" borderId="73" xfId="0" applyFont="1" applyBorder="1" applyAlignment="1" applyProtection="1">
      <alignment horizontal="center" vertical="center" wrapText="1"/>
      <protection/>
    </xf>
    <xf numFmtId="0" fontId="11" fillId="0" borderId="91" xfId="0" applyFont="1" applyBorder="1" applyAlignment="1" applyProtection="1">
      <alignment vertical="center"/>
      <protection/>
    </xf>
    <xf numFmtId="0" fontId="0" fillId="0" borderId="92" xfId="0" applyBorder="1" applyAlignment="1" applyProtection="1">
      <alignment vertical="center"/>
      <protection/>
    </xf>
    <xf numFmtId="0" fontId="0" fillId="0" borderId="93" xfId="0" applyFill="1" applyBorder="1" applyAlignment="1">
      <alignment horizontal="left" vertical="center"/>
    </xf>
    <xf numFmtId="0" fontId="0" fillId="0" borderId="94" xfId="0" applyFill="1" applyBorder="1" applyAlignment="1">
      <alignment horizontal="left" vertical="center"/>
    </xf>
    <xf numFmtId="0" fontId="0" fillId="0" borderId="95" xfId="0" applyBorder="1" applyAlignment="1">
      <alignment horizontal="left" vertical="center"/>
    </xf>
    <xf numFmtId="0" fontId="0" fillId="0" borderId="96" xfId="0" applyBorder="1" applyAlignment="1">
      <alignment horizontal="left" vertical="center"/>
    </xf>
    <xf numFmtId="0" fontId="11" fillId="0" borderId="97" xfId="0" applyFont="1" applyBorder="1" applyAlignment="1" applyProtection="1">
      <alignment vertical="center"/>
      <protection/>
    </xf>
    <xf numFmtId="0" fontId="0" fillId="0" borderId="98" xfId="0" applyBorder="1" applyAlignment="1" applyProtection="1">
      <alignment vertical="center"/>
      <protection/>
    </xf>
    <xf numFmtId="0" fontId="0" fillId="0" borderId="46" xfId="0" applyBorder="1" applyAlignment="1" applyProtection="1">
      <alignment vertical="center"/>
      <protection/>
    </xf>
    <xf numFmtId="0" fontId="4" fillId="0" borderId="29" xfId="0" applyFont="1" applyBorder="1" applyAlignment="1" applyProtection="1">
      <alignment vertical="center" wrapText="1"/>
      <protection/>
    </xf>
    <xf numFmtId="0" fontId="9" fillId="0" borderId="30" xfId="0" applyFont="1" applyBorder="1" applyAlignment="1" applyProtection="1">
      <alignment vertical="center" wrapText="1"/>
      <protection/>
    </xf>
    <xf numFmtId="0" fontId="9" fillId="0" borderId="99" xfId="0" applyFont="1" applyBorder="1" applyAlignment="1" applyProtection="1">
      <alignment vertical="center" wrapText="1"/>
      <protection/>
    </xf>
    <xf numFmtId="0" fontId="9" fillId="0" borderId="100" xfId="0" applyFont="1" applyBorder="1" applyAlignment="1" applyProtection="1">
      <alignment vertical="center" wrapText="1"/>
      <protection/>
    </xf>
    <xf numFmtId="0" fontId="4" fillId="0" borderId="34" xfId="0" applyFont="1" applyBorder="1" applyAlignment="1" applyProtection="1">
      <alignment horizontal="center" vertical="center" wrapText="1"/>
      <protection/>
    </xf>
    <xf numFmtId="0" fontId="9" fillId="0" borderId="29" xfId="0" applyFont="1" applyBorder="1" applyAlignment="1" applyProtection="1">
      <alignment horizontal="center" vertical="center" wrapText="1"/>
      <protection/>
    </xf>
    <xf numFmtId="0" fontId="4" fillId="0" borderId="26" xfId="0" applyFont="1"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0" fontId="0" fillId="0" borderId="29" xfId="0" applyBorder="1" applyAlignment="1" applyProtection="1">
      <alignment horizontal="center" vertical="center" wrapText="1"/>
      <protection/>
    </xf>
    <xf numFmtId="0" fontId="0" fillId="36" borderId="101" xfId="0" applyFill="1" applyBorder="1" applyAlignment="1">
      <alignment horizontal="center" vertical="center" wrapText="1"/>
    </xf>
    <xf numFmtId="0" fontId="0" fillId="0" borderId="20" xfId="0" applyBorder="1" applyAlignment="1">
      <alignment vertical="center" wrapText="1"/>
    </xf>
    <xf numFmtId="0" fontId="0" fillId="36" borderId="32" xfId="0" applyFill="1" applyBorder="1" applyAlignment="1">
      <alignment horizontal="center" vertical="center" wrapText="1"/>
    </xf>
    <xf numFmtId="0" fontId="0" fillId="0" borderId="0" xfId="0" applyBorder="1" applyAlignment="1">
      <alignment vertical="center" wrapText="1"/>
    </xf>
    <xf numFmtId="0" fontId="0" fillId="0" borderId="32" xfId="0" applyBorder="1" applyAlignment="1">
      <alignment vertical="center" wrapText="1"/>
    </xf>
    <xf numFmtId="0" fontId="0" fillId="0" borderId="90" xfId="0" applyBorder="1" applyAlignment="1">
      <alignment vertical="center" wrapText="1"/>
    </xf>
    <xf numFmtId="0" fontId="0" fillId="0" borderId="85" xfId="0" applyBorder="1" applyAlignment="1">
      <alignment vertical="center" wrapText="1"/>
    </xf>
    <xf numFmtId="0" fontId="0" fillId="0" borderId="102" xfId="0" applyBorder="1" applyAlignment="1">
      <alignment vertical="center" wrapText="1"/>
    </xf>
    <xf numFmtId="0" fontId="0" fillId="0" borderId="103" xfId="0" applyBorder="1" applyAlignment="1">
      <alignment vertical="center" wrapText="1"/>
    </xf>
    <xf numFmtId="0" fontId="11" fillId="33" borderId="26" xfId="0" applyFont="1" applyFill="1" applyBorder="1" applyAlignment="1" applyProtection="1">
      <alignment horizontal="left" vertical="center"/>
      <protection locked="0"/>
    </xf>
    <xf numFmtId="0" fontId="11" fillId="33" borderId="71" xfId="0" applyFont="1" applyFill="1" applyBorder="1" applyAlignment="1" applyProtection="1">
      <alignment horizontal="left" vertical="center"/>
      <protection locked="0"/>
    </xf>
    <xf numFmtId="0" fontId="7" fillId="0" borderId="104" xfId="0" applyFont="1" applyBorder="1" applyAlignment="1" applyProtection="1">
      <alignment horizontal="left" vertical="top" wrapText="1"/>
      <protection/>
    </xf>
    <xf numFmtId="0" fontId="7" fillId="0" borderId="105" xfId="0" applyFont="1" applyBorder="1" applyAlignment="1" applyProtection="1">
      <alignment horizontal="left" vertical="top" wrapText="1"/>
      <protection/>
    </xf>
    <xf numFmtId="0" fontId="0" fillId="34" borderId="87" xfId="0" applyFill="1" applyBorder="1" applyAlignment="1">
      <alignment horizontal="left" vertical="center"/>
    </xf>
    <xf numFmtId="0" fontId="0" fillId="0" borderId="87" xfId="0" applyBorder="1" applyAlignment="1">
      <alignment horizontal="left" vertical="center"/>
    </xf>
    <xf numFmtId="0" fontId="0" fillId="0" borderId="106" xfId="0" applyBorder="1" applyAlignment="1">
      <alignment horizontal="left" vertical="center"/>
    </xf>
    <xf numFmtId="0" fontId="0" fillId="0" borderId="107" xfId="0" applyFill="1" applyBorder="1" applyAlignment="1">
      <alignment horizontal="left" vertical="center"/>
    </xf>
    <xf numFmtId="0" fontId="0" fillId="0" borderId="107" xfId="0" applyBorder="1" applyAlignment="1">
      <alignment horizontal="left" vertical="center"/>
    </xf>
    <xf numFmtId="0" fontId="0" fillId="0" borderId="108" xfId="0" applyBorder="1" applyAlignment="1">
      <alignment horizontal="left" vertical="center"/>
    </xf>
    <xf numFmtId="0" fontId="11" fillId="0" borderId="52" xfId="0" applyFont="1" applyBorder="1" applyAlignment="1" applyProtection="1">
      <alignment horizontal="right" vertical="center"/>
      <protection/>
    </xf>
    <xf numFmtId="0" fontId="0" fillId="0" borderId="52" xfId="0" applyBorder="1" applyAlignment="1" applyProtection="1">
      <alignment horizontal="right" vertical="center"/>
      <protection/>
    </xf>
    <xf numFmtId="199" fontId="21" fillId="0" borderId="109" xfId="0" applyNumberFormat="1" applyFont="1" applyFill="1" applyBorder="1" applyAlignment="1">
      <alignment horizontal="center" vertical="center" wrapText="1"/>
    </xf>
    <xf numFmtId="0" fontId="0" fillId="0" borderId="110" xfId="0" applyBorder="1" applyAlignment="1">
      <alignment horizontal="center" vertical="center" wrapText="1"/>
    </xf>
    <xf numFmtId="199" fontId="0" fillId="0" borderId="111" xfId="0" applyNumberFormat="1" applyFill="1" applyBorder="1" applyAlignment="1">
      <alignment horizontal="center" vertical="center"/>
    </xf>
    <xf numFmtId="0" fontId="0" fillId="0" borderId="112" xfId="0" applyBorder="1" applyAlignment="1">
      <alignment horizontal="center" vertical="center"/>
    </xf>
    <xf numFmtId="199" fontId="0" fillId="0" borderId="113" xfId="0" applyNumberFormat="1" applyFill="1" applyBorder="1" applyAlignment="1">
      <alignment horizontal="center" vertical="center"/>
    </xf>
    <xf numFmtId="0" fontId="0" fillId="0" borderId="114" xfId="0" applyBorder="1" applyAlignment="1">
      <alignment horizontal="center" vertical="center"/>
    </xf>
    <xf numFmtId="0" fontId="0" fillId="0" borderId="115" xfId="0" applyBorder="1" applyAlignment="1">
      <alignment horizontal="center" vertical="center"/>
    </xf>
    <xf numFmtId="199" fontId="0" fillId="0" borderId="94" xfId="0" applyNumberFormat="1" applyFill="1" applyBorder="1" applyAlignment="1">
      <alignment horizontal="center" vertical="center"/>
    </xf>
    <xf numFmtId="0" fontId="0" fillId="0" borderId="96" xfId="0" applyBorder="1" applyAlignment="1">
      <alignment horizontal="center" vertical="center"/>
    </xf>
    <xf numFmtId="199" fontId="0" fillId="0" borderId="116" xfId="0" applyNumberFormat="1" applyFill="1" applyBorder="1" applyAlignment="1">
      <alignment horizontal="center" vertical="center"/>
    </xf>
    <xf numFmtId="0" fontId="0" fillId="0" borderId="117" xfId="0" applyBorder="1" applyAlignment="1">
      <alignment horizontal="center" vertical="center"/>
    </xf>
    <xf numFmtId="0" fontId="16" fillId="37" borderId="0" xfId="0" applyFont="1" applyFill="1" applyAlignment="1" applyProtection="1">
      <alignment horizontal="center" vertical="center"/>
      <protection/>
    </xf>
    <xf numFmtId="0" fontId="17" fillId="37" borderId="0" xfId="0" applyFont="1" applyFill="1" applyAlignment="1" applyProtection="1">
      <alignment horizontal="center" vertical="center"/>
      <protection/>
    </xf>
    <xf numFmtId="0" fontId="4" fillId="0" borderId="101" xfId="61" applyFont="1" applyBorder="1" applyAlignment="1" applyProtection="1">
      <alignment horizontal="center" vertical="center" wrapText="1"/>
      <protection/>
    </xf>
    <xf numFmtId="0" fontId="9" fillId="0" borderId="20" xfId="0" applyFont="1" applyBorder="1" applyAlignment="1" applyProtection="1">
      <alignment vertical="center" wrapText="1"/>
      <protection/>
    </xf>
    <xf numFmtId="0" fontId="9" fillId="0" borderId="118" xfId="0" applyFont="1" applyBorder="1" applyAlignment="1" applyProtection="1">
      <alignment vertical="center" wrapText="1"/>
      <protection/>
    </xf>
    <xf numFmtId="0" fontId="4" fillId="0" borderId="85" xfId="61" applyFont="1" applyBorder="1" applyAlignment="1" applyProtection="1">
      <alignment horizontal="center" vertical="center" wrapText="1"/>
      <protection/>
    </xf>
    <xf numFmtId="0" fontId="9" fillId="0" borderId="102" xfId="0" applyFont="1" applyBorder="1" applyAlignment="1" applyProtection="1">
      <alignment vertical="center" wrapText="1"/>
      <protection/>
    </xf>
    <xf numFmtId="0" fontId="9" fillId="0" borderId="58" xfId="0" applyFont="1" applyBorder="1" applyAlignment="1" applyProtection="1">
      <alignment vertical="center" wrapText="1"/>
      <protection/>
    </xf>
    <xf numFmtId="0" fontId="4" fillId="0" borderId="119" xfId="61" applyFont="1" applyBorder="1" applyAlignment="1" applyProtection="1">
      <alignment horizontal="center" vertical="center" wrapText="1"/>
      <protection/>
    </xf>
    <xf numFmtId="0" fontId="4" fillId="0" borderId="120" xfId="61" applyFont="1" applyBorder="1" applyAlignment="1" applyProtection="1">
      <alignment horizontal="center" vertical="center" wrapText="1"/>
      <protection/>
    </xf>
    <xf numFmtId="0" fontId="4" fillId="0" borderId="24" xfId="0" applyFont="1" applyBorder="1" applyAlignment="1" applyProtection="1">
      <alignment vertical="center" wrapText="1"/>
      <protection/>
    </xf>
    <xf numFmtId="0" fontId="11" fillId="0" borderId="25" xfId="0" applyFont="1" applyBorder="1" applyAlignment="1" applyProtection="1">
      <alignment vertical="center" wrapText="1"/>
      <protection/>
    </xf>
    <xf numFmtId="0" fontId="4" fillId="0" borderId="27" xfId="0" applyFont="1" applyBorder="1" applyAlignment="1" applyProtection="1">
      <alignment vertical="center" wrapText="1"/>
      <protection/>
    </xf>
    <xf numFmtId="0" fontId="11" fillId="0" borderId="28" xfId="0" applyFont="1" applyBorder="1" applyAlignment="1" applyProtection="1">
      <alignment vertical="center" wrapText="1"/>
      <protection/>
    </xf>
    <xf numFmtId="0" fontId="11" fillId="0" borderId="30" xfId="0" applyFont="1" applyBorder="1" applyAlignment="1" applyProtection="1">
      <alignment vertical="center" wrapText="1"/>
      <protection/>
    </xf>
    <xf numFmtId="0" fontId="11" fillId="0" borderId="31" xfId="0" applyFont="1" applyBorder="1" applyAlignment="1" applyProtection="1">
      <alignment vertical="center" wrapText="1"/>
      <protection/>
    </xf>
    <xf numFmtId="176" fontId="23" fillId="0" borderId="121" xfId="61" applyNumberFormat="1" applyFont="1" applyBorder="1" applyAlignment="1" applyProtection="1">
      <alignment horizontal="left" vertical="center" textRotation="255"/>
      <protection/>
    </xf>
    <xf numFmtId="0" fontId="23" fillId="0" borderId="121" xfId="0" applyFont="1" applyBorder="1" applyAlignment="1">
      <alignment horizontal="left" vertical="center" textRotation="255"/>
    </xf>
    <xf numFmtId="0" fontId="4" fillId="0" borderId="18" xfId="0" applyFont="1" applyBorder="1" applyAlignment="1" applyProtection="1">
      <alignment vertical="center" wrapText="1"/>
      <protection/>
    </xf>
    <xf numFmtId="0" fontId="11" fillId="0" borderId="19" xfId="0" applyFont="1" applyBorder="1" applyAlignment="1" applyProtection="1">
      <alignment vertical="center" wrapText="1"/>
      <protection/>
    </xf>
    <xf numFmtId="0" fontId="11" fillId="0" borderId="21" xfId="0" applyFont="1" applyBorder="1" applyAlignment="1" applyProtection="1">
      <alignment vertical="center" wrapText="1"/>
      <protection/>
    </xf>
    <xf numFmtId="0" fontId="11" fillId="0" borderId="22" xfId="0" applyFont="1" applyBorder="1" applyAlignment="1" applyProtection="1">
      <alignment vertical="center" wrapText="1"/>
      <protection/>
    </xf>
    <xf numFmtId="0" fontId="11" fillId="0" borderId="24" xfId="0" applyFont="1" applyBorder="1" applyAlignment="1" applyProtection="1">
      <alignment vertical="center" wrapText="1"/>
      <protection/>
    </xf>
    <xf numFmtId="176" fontId="24" fillId="0" borderId="122" xfId="61" applyNumberFormat="1" applyFont="1" applyBorder="1" applyAlignment="1" applyProtection="1">
      <alignment horizontal="left" vertical="center" textRotation="255"/>
      <protection/>
    </xf>
    <xf numFmtId="0" fontId="24" fillId="0" borderId="123" xfId="0" applyFont="1" applyBorder="1" applyAlignment="1">
      <alignment horizontal="left" vertical="center" textRotation="255"/>
    </xf>
    <xf numFmtId="0" fontId="24" fillId="0" borderId="124" xfId="0" applyFont="1" applyBorder="1" applyAlignment="1">
      <alignment horizontal="left" vertical="center" textRotation="255"/>
    </xf>
    <xf numFmtId="0" fontId="11" fillId="0" borderId="125" xfId="0" applyFont="1" applyBorder="1" applyAlignment="1" applyProtection="1">
      <alignment horizontal="center" vertical="center"/>
      <protection/>
    </xf>
    <xf numFmtId="0" fontId="11" fillId="0" borderId="28" xfId="0" applyFont="1" applyBorder="1" applyAlignment="1" applyProtection="1">
      <alignment horizontal="center" vertical="center"/>
      <protection/>
    </xf>
    <xf numFmtId="0" fontId="4" fillId="34" borderId="69" xfId="61" applyNumberFormat="1" applyFont="1" applyFill="1" applyBorder="1" applyAlignment="1" applyProtection="1">
      <alignment horizontal="left" vertical="center"/>
      <protection/>
    </xf>
    <xf numFmtId="0" fontId="4" fillId="0" borderId="21" xfId="0" applyFont="1" applyBorder="1" applyAlignment="1" applyProtection="1">
      <alignment vertical="center" wrapText="1"/>
      <protection/>
    </xf>
    <xf numFmtId="0" fontId="4" fillId="0" borderId="126" xfId="61" applyFont="1" applyBorder="1" applyAlignment="1" applyProtection="1">
      <alignment horizontal="center" vertical="center" wrapText="1"/>
      <protection/>
    </xf>
    <xf numFmtId="0" fontId="4" fillId="0" borderId="127" xfId="61" applyFont="1" applyBorder="1" applyAlignment="1" applyProtection="1">
      <alignment horizontal="center" vertical="center" wrapText="1"/>
      <protection/>
    </xf>
    <xf numFmtId="0" fontId="4" fillId="0" borderId="128" xfId="61" applyFont="1" applyBorder="1" applyAlignment="1" applyProtection="1">
      <alignment horizontal="center" vertical="center" wrapText="1"/>
      <protection/>
    </xf>
    <xf numFmtId="0" fontId="4" fillId="0" borderId="129" xfId="61" applyFont="1" applyBorder="1" applyAlignment="1" applyProtection="1">
      <alignment horizontal="center" vertical="center" wrapText="1"/>
      <protection/>
    </xf>
    <xf numFmtId="0" fontId="0" fillId="0" borderId="130" xfId="0" applyBorder="1" applyAlignment="1">
      <alignment horizontal="left" vertical="center" wrapText="1"/>
    </xf>
    <xf numFmtId="0" fontId="0" fillId="0" borderId="105" xfId="0" applyBorder="1" applyAlignment="1">
      <alignment horizontal="left" vertical="center" wrapText="1"/>
    </xf>
    <xf numFmtId="0" fontId="4" fillId="0" borderId="29" xfId="0" applyFont="1" applyBorder="1" applyAlignment="1" applyProtection="1">
      <alignment horizontal="center" vertical="center" wrapText="1"/>
      <protection/>
    </xf>
    <xf numFmtId="0" fontId="4" fillId="0" borderId="99" xfId="0" applyFont="1" applyBorder="1" applyAlignment="1" applyProtection="1">
      <alignment horizontal="center" vertical="center" wrapText="1"/>
      <protection/>
    </xf>
    <xf numFmtId="0" fontId="4" fillId="0" borderId="100" xfId="0" applyFont="1" applyBorder="1" applyAlignment="1" applyProtection="1">
      <alignment horizontal="center" vertical="center" wrapText="1"/>
      <protection/>
    </xf>
    <xf numFmtId="0" fontId="4" fillId="0" borderId="29" xfId="62" applyFont="1" applyBorder="1" applyAlignment="1" applyProtection="1">
      <alignment horizontal="center" vertical="center" textRotation="255" wrapText="1"/>
      <protection/>
    </xf>
    <xf numFmtId="0" fontId="4" fillId="0" borderId="99" xfId="62" applyFont="1" applyBorder="1" applyAlignment="1" applyProtection="1">
      <alignment horizontal="center" vertical="center" textRotation="255" wrapText="1"/>
      <protection/>
    </xf>
    <xf numFmtId="0" fontId="4" fillId="0" borderId="100" xfId="62" applyFont="1" applyBorder="1" applyAlignment="1" applyProtection="1">
      <alignment horizontal="center" vertical="center" textRotation="255" wrapText="1"/>
      <protection/>
    </xf>
    <xf numFmtId="199" fontId="0" fillId="0" borderId="131" xfId="0" applyNumberFormat="1" applyFill="1" applyBorder="1" applyAlignment="1">
      <alignment horizontal="center" vertical="center"/>
    </xf>
    <xf numFmtId="0" fontId="0" fillId="0" borderId="132" xfId="0" applyBorder="1" applyAlignment="1">
      <alignment horizontal="center" vertical="center"/>
    </xf>
    <xf numFmtId="176" fontId="23" fillId="0" borderId="133" xfId="61" applyNumberFormat="1" applyFont="1" applyBorder="1" applyAlignment="1" applyProtection="1">
      <alignment horizontal="left" vertical="center" textRotation="255"/>
      <protection/>
    </xf>
    <xf numFmtId="0" fontId="11" fillId="0" borderId="125" xfId="0" applyFont="1" applyBorder="1" applyAlignment="1" applyProtection="1">
      <alignment horizontal="right" vertical="center"/>
      <protection/>
    </xf>
    <xf numFmtId="0" fontId="11" fillId="0" borderId="98" xfId="0" applyFont="1" applyBorder="1" applyAlignment="1" applyProtection="1">
      <alignment horizontal="right" vertical="center"/>
      <protection/>
    </xf>
    <xf numFmtId="0" fontId="0" fillId="0" borderId="111" xfId="0" applyBorder="1" applyAlignment="1">
      <alignment horizontal="center" vertical="center"/>
    </xf>
    <xf numFmtId="199" fontId="0" fillId="0" borderId="134" xfId="0" applyNumberFormat="1" applyFill="1" applyBorder="1" applyAlignment="1">
      <alignment horizontal="center" vertical="center"/>
    </xf>
    <xf numFmtId="0" fontId="0" fillId="0" borderId="135" xfId="0" applyBorder="1" applyAlignment="1">
      <alignment horizontal="center" vertical="center"/>
    </xf>
    <xf numFmtId="0" fontId="11" fillId="0" borderId="14" xfId="0" applyFont="1" applyBorder="1" applyAlignment="1" applyProtection="1">
      <alignment horizontal="center" vertical="center"/>
      <protection/>
    </xf>
    <xf numFmtId="0" fontId="11" fillId="0" borderId="69" xfId="0" applyFont="1" applyBorder="1" applyAlignment="1" applyProtection="1">
      <alignment horizontal="center" vertical="center"/>
      <protection/>
    </xf>
    <xf numFmtId="0" fontId="11" fillId="0" borderId="136" xfId="0" applyFont="1" applyFill="1" applyBorder="1" applyAlignment="1" applyProtection="1">
      <alignment horizontal="left" vertical="center"/>
      <protection/>
    </xf>
    <xf numFmtId="0" fontId="11" fillId="0" borderId="69" xfId="0" applyFont="1" applyFill="1" applyBorder="1" applyAlignment="1" applyProtection="1">
      <alignment horizontal="left" vertical="center"/>
      <protection/>
    </xf>
    <xf numFmtId="0" fontId="0" fillId="0" borderId="137" xfId="0" applyBorder="1" applyAlignment="1" applyProtection="1">
      <alignment vertical="center" wrapText="1"/>
      <protection/>
    </xf>
    <xf numFmtId="0" fontId="7" fillId="0" borderId="138" xfId="0" applyFont="1" applyBorder="1" applyAlignment="1" applyProtection="1">
      <alignment horizontal="left" vertical="top" wrapText="1"/>
      <protection/>
    </xf>
    <xf numFmtId="0" fontId="7" fillId="0" borderId="118" xfId="0" applyFont="1" applyBorder="1" applyAlignment="1" applyProtection="1">
      <alignment horizontal="left" vertical="top" wrapText="1"/>
      <protection/>
    </xf>
    <xf numFmtId="0" fontId="11" fillId="0" borderId="38" xfId="0" applyFont="1" applyBorder="1" applyAlignment="1" applyProtection="1">
      <alignment vertical="center" wrapText="1"/>
      <protection/>
    </xf>
    <xf numFmtId="0" fontId="11" fillId="0" borderId="86" xfId="0" applyFont="1" applyBorder="1" applyAlignment="1" applyProtection="1">
      <alignment vertical="center" wrapText="1"/>
      <protection/>
    </xf>
    <xf numFmtId="0" fontId="4" fillId="0" borderId="35" xfId="0" applyFont="1" applyBorder="1" applyAlignment="1" applyProtection="1">
      <alignment vertical="center" wrapText="1"/>
      <protection/>
    </xf>
    <xf numFmtId="0" fontId="11" fillId="0" borderId="55" xfId="0" applyFont="1" applyBorder="1" applyAlignment="1" applyProtection="1">
      <alignment vertical="center" wrapText="1"/>
      <protection/>
    </xf>
    <xf numFmtId="0" fontId="4" fillId="34" borderId="89" xfId="61" applyFont="1" applyFill="1" applyBorder="1" applyAlignment="1" applyProtection="1">
      <alignment horizontal="center" vertical="center" wrapText="1"/>
      <protection/>
    </xf>
    <xf numFmtId="0" fontId="4" fillId="34" borderId="16" xfId="61" applyFont="1" applyFill="1" applyBorder="1" applyAlignment="1" applyProtection="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標準_Sheet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122"/>
  <sheetViews>
    <sheetView tabSelected="1" zoomScalePageLayoutView="0" workbookViewId="0" topLeftCell="F1">
      <selection activeCell="W7" sqref="W7"/>
    </sheetView>
  </sheetViews>
  <sheetFormatPr defaultColWidth="9.00390625" defaultRowHeight="13.5"/>
  <cols>
    <col min="1" max="1" width="2.625" style="1" customWidth="1"/>
    <col min="2" max="2" width="2.50390625" style="1" customWidth="1"/>
    <col min="3" max="4" width="3.50390625" style="1" customWidth="1"/>
    <col min="5" max="5" width="30.00390625" style="1" customWidth="1"/>
    <col min="6" max="6" width="3.875" style="1" customWidth="1"/>
    <col min="7" max="7" width="4.50390625" style="1" customWidth="1"/>
    <col min="8" max="8" width="6.125" style="1" customWidth="1"/>
    <col min="9" max="9" width="13.375" style="1" customWidth="1"/>
    <col min="10" max="11" width="15.375" style="1" customWidth="1"/>
    <col min="12" max="12" width="14.375" style="1" customWidth="1"/>
    <col min="13" max="13" width="12.50390625" style="1" customWidth="1"/>
    <col min="14" max="14" width="12.875" style="1" customWidth="1"/>
    <col min="15" max="15" width="19.125" style="1" customWidth="1"/>
    <col min="16" max="16" width="16.625" style="1" customWidth="1"/>
    <col min="17" max="18" width="13.125" style="1" customWidth="1"/>
    <col min="19" max="19" width="12.875" style="1" customWidth="1"/>
    <col min="20" max="21" width="13.125" style="1" customWidth="1"/>
    <col min="22" max="22" width="12.125" style="1" customWidth="1"/>
    <col min="23" max="24" width="7.875" style="1" customWidth="1"/>
    <col min="25" max="16384" width="9.00390625" style="1" customWidth="1"/>
  </cols>
  <sheetData>
    <row r="1" spans="1:22" ht="21">
      <c r="A1" s="10"/>
      <c r="B1" s="10"/>
      <c r="C1" s="10"/>
      <c r="D1" s="10"/>
      <c r="E1" s="10"/>
      <c r="F1" s="11" t="s">
        <v>250</v>
      </c>
      <c r="G1" s="10"/>
      <c r="H1" s="10"/>
      <c r="I1" s="10"/>
      <c r="J1" s="10"/>
      <c r="K1" s="10"/>
      <c r="L1" s="10"/>
      <c r="M1" s="10"/>
      <c r="N1" s="10"/>
      <c r="O1" s="10"/>
      <c r="P1" s="10"/>
      <c r="Q1" s="10"/>
      <c r="R1" s="277" t="s">
        <v>186</v>
      </c>
      <c r="S1" s="277"/>
      <c r="T1" s="278"/>
      <c r="U1" s="278"/>
      <c r="V1" s="278"/>
    </row>
    <row r="2" spans="1:24" ht="17.25" customHeight="1" thickBot="1">
      <c r="A2" s="327" t="s">
        <v>65</v>
      </c>
      <c r="B2" s="328"/>
      <c r="C2" s="328"/>
      <c r="D2" s="328"/>
      <c r="E2" s="111"/>
      <c r="F2" s="303" t="s">
        <v>36</v>
      </c>
      <c r="G2" s="304"/>
      <c r="H2" s="254"/>
      <c r="I2" s="255"/>
      <c r="J2" s="12" t="s">
        <v>222</v>
      </c>
      <c r="K2" s="329" t="s">
        <v>21</v>
      </c>
      <c r="L2" s="330"/>
      <c r="M2" s="330"/>
      <c r="N2" s="330"/>
      <c r="O2" s="13" t="s">
        <v>239</v>
      </c>
      <c r="P2" s="112"/>
      <c r="Q2" s="305" t="s">
        <v>228</v>
      </c>
      <c r="R2" s="305"/>
      <c r="S2" s="146"/>
      <c r="T2" s="147"/>
      <c r="U2" s="147"/>
      <c r="V2" s="148"/>
      <c r="W2" s="2"/>
      <c r="X2" s="2"/>
    </row>
    <row r="3" spans="1:24" s="4" customFormat="1" ht="22.5">
      <c r="A3" s="279"/>
      <c r="B3" s="280"/>
      <c r="C3" s="281"/>
      <c r="D3" s="338" t="s">
        <v>72</v>
      </c>
      <c r="E3" s="285" t="s">
        <v>55</v>
      </c>
      <c r="F3" s="307" t="s">
        <v>174</v>
      </c>
      <c r="G3" s="307" t="s">
        <v>35</v>
      </c>
      <c r="H3" s="309" t="s">
        <v>71</v>
      </c>
      <c r="I3" s="332" t="s">
        <v>209</v>
      </c>
      <c r="J3" s="333"/>
      <c r="K3" s="256" t="s">
        <v>210</v>
      </c>
      <c r="L3" s="257"/>
      <c r="M3" s="256" t="s">
        <v>211</v>
      </c>
      <c r="N3" s="257"/>
      <c r="O3" s="256" t="s">
        <v>212</v>
      </c>
      <c r="P3" s="311"/>
      <c r="Q3" s="312"/>
      <c r="R3" s="256" t="s">
        <v>213</v>
      </c>
      <c r="S3" s="257"/>
      <c r="T3" s="216" t="s">
        <v>214</v>
      </c>
      <c r="U3" s="216" t="s">
        <v>215</v>
      </c>
      <c r="V3" s="14" t="s">
        <v>73</v>
      </c>
      <c r="W3" s="8"/>
      <c r="X3" s="8"/>
    </row>
    <row r="4" spans="1:24" s="4" customFormat="1" ht="93" customHeight="1" thickBot="1">
      <c r="A4" s="282"/>
      <c r="B4" s="283"/>
      <c r="C4" s="284"/>
      <c r="D4" s="339"/>
      <c r="E4" s="286"/>
      <c r="F4" s="308"/>
      <c r="G4" s="308"/>
      <c r="H4" s="310"/>
      <c r="I4" s="123" t="s">
        <v>22</v>
      </c>
      <c r="J4" s="176" t="s">
        <v>23</v>
      </c>
      <c r="K4" s="176" t="s">
        <v>24</v>
      </c>
      <c r="L4" s="176" t="s">
        <v>25</v>
      </c>
      <c r="M4" s="176" t="s">
        <v>26</v>
      </c>
      <c r="N4" s="176" t="s">
        <v>27</v>
      </c>
      <c r="O4" s="176" t="s">
        <v>28</v>
      </c>
      <c r="P4" s="15" t="s">
        <v>29</v>
      </c>
      <c r="Q4" s="176" t="s">
        <v>0</v>
      </c>
      <c r="R4" s="176" t="s">
        <v>1</v>
      </c>
      <c r="S4" s="176" t="s">
        <v>2</v>
      </c>
      <c r="T4" s="214" t="s">
        <v>3</v>
      </c>
      <c r="U4" s="215" t="s">
        <v>4</v>
      </c>
      <c r="V4" s="16" t="s">
        <v>74</v>
      </c>
      <c r="W4" s="8"/>
      <c r="X4" s="8"/>
    </row>
    <row r="5" spans="1:24" s="4" customFormat="1" ht="18.75" customHeight="1" thickBot="1">
      <c r="A5" s="217" t="s">
        <v>54</v>
      </c>
      <c r="B5" s="295" t="s">
        <v>223</v>
      </c>
      <c r="C5" s="296"/>
      <c r="D5" s="110">
        <v>0</v>
      </c>
      <c r="E5" s="17" t="s">
        <v>129</v>
      </c>
      <c r="F5" s="7">
        <v>2</v>
      </c>
      <c r="G5" s="7" t="s">
        <v>112</v>
      </c>
      <c r="H5" s="18">
        <v>20.5</v>
      </c>
      <c r="I5" s="142">
        <f aca="true" t="shared" si="0" ref="I5:I12">H5*IF(D5&gt;=1,1)</f>
        <v>0</v>
      </c>
      <c r="J5" s="21"/>
      <c r="K5" s="94"/>
      <c r="L5" s="19"/>
      <c r="M5" s="19"/>
      <c r="N5" s="20"/>
      <c r="O5" s="20"/>
      <c r="P5" s="20"/>
      <c r="Q5" s="20"/>
      <c r="R5" s="20"/>
      <c r="S5" s="20"/>
      <c r="T5" s="20"/>
      <c r="U5" s="113"/>
      <c r="V5" s="137">
        <f aca="true" t="shared" si="1" ref="V5:V36">SUM(I5:U5)</f>
        <v>0</v>
      </c>
      <c r="W5" s="8"/>
      <c r="X5" s="8"/>
    </row>
    <row r="6" spans="1:24" s="4" customFormat="1" ht="18.75" customHeight="1" thickBot="1">
      <c r="A6" s="219"/>
      <c r="B6" s="297"/>
      <c r="C6" s="298"/>
      <c r="D6" s="110">
        <v>0</v>
      </c>
      <c r="E6" s="22" t="s">
        <v>62</v>
      </c>
      <c r="F6" s="5">
        <v>2</v>
      </c>
      <c r="G6" s="5" t="s">
        <v>113</v>
      </c>
      <c r="H6" s="23">
        <v>20.5</v>
      </c>
      <c r="I6" s="143">
        <f t="shared" si="0"/>
        <v>0</v>
      </c>
      <c r="J6" s="293" t="s">
        <v>234</v>
      </c>
      <c r="K6" s="25"/>
      <c r="L6" s="24"/>
      <c r="M6" s="24"/>
      <c r="N6" s="25"/>
      <c r="O6" s="25"/>
      <c r="P6" s="25"/>
      <c r="Q6" s="25"/>
      <c r="R6" s="25"/>
      <c r="S6" s="25"/>
      <c r="T6" s="25"/>
      <c r="U6" s="23"/>
      <c r="V6" s="138">
        <f t="shared" si="1"/>
        <v>0</v>
      </c>
      <c r="W6" s="8"/>
      <c r="X6" s="8"/>
    </row>
    <row r="7" spans="1:24" s="4" customFormat="1" ht="18.75" customHeight="1" thickBot="1">
      <c r="A7" s="219"/>
      <c r="B7" s="297"/>
      <c r="C7" s="298"/>
      <c r="D7" s="110">
        <v>0</v>
      </c>
      <c r="E7" s="22" t="s">
        <v>101</v>
      </c>
      <c r="F7" s="5">
        <v>2</v>
      </c>
      <c r="G7" s="5" t="s">
        <v>206</v>
      </c>
      <c r="H7" s="23">
        <v>20.5</v>
      </c>
      <c r="I7" s="143">
        <f t="shared" si="0"/>
        <v>0</v>
      </c>
      <c r="J7" s="294"/>
      <c r="K7" s="25"/>
      <c r="L7" s="24"/>
      <c r="M7" s="24"/>
      <c r="N7" s="25"/>
      <c r="O7" s="25"/>
      <c r="P7" s="25"/>
      <c r="Q7" s="25"/>
      <c r="R7" s="27"/>
      <c r="S7" s="27"/>
      <c r="T7" s="27"/>
      <c r="U7" s="114"/>
      <c r="V7" s="138">
        <f t="shared" si="1"/>
        <v>0</v>
      </c>
      <c r="W7" s="8"/>
      <c r="X7" s="8"/>
    </row>
    <row r="8" spans="1:24" s="4" customFormat="1" ht="18.75" customHeight="1" thickBot="1">
      <c r="A8" s="219"/>
      <c r="B8" s="297"/>
      <c r="C8" s="298"/>
      <c r="D8" s="110">
        <v>0</v>
      </c>
      <c r="E8" s="22" t="s">
        <v>102</v>
      </c>
      <c r="F8" s="5">
        <v>2</v>
      </c>
      <c r="G8" s="5" t="s">
        <v>207</v>
      </c>
      <c r="H8" s="23">
        <v>20.5</v>
      </c>
      <c r="I8" s="143">
        <f t="shared" si="0"/>
        <v>0</v>
      </c>
      <c r="J8" s="294"/>
      <c r="K8" s="25"/>
      <c r="L8" s="24"/>
      <c r="M8" s="24"/>
      <c r="N8" s="25"/>
      <c r="O8" s="25"/>
      <c r="P8" s="25"/>
      <c r="Q8" s="25"/>
      <c r="R8" s="25"/>
      <c r="S8" s="25"/>
      <c r="T8" s="25"/>
      <c r="U8" s="23"/>
      <c r="V8" s="138">
        <f t="shared" si="1"/>
        <v>0</v>
      </c>
      <c r="W8" s="8"/>
      <c r="X8" s="8"/>
    </row>
    <row r="9" spans="1:24" s="4" customFormat="1" ht="18.75" customHeight="1" thickBot="1">
      <c r="A9" s="219"/>
      <c r="B9" s="297"/>
      <c r="C9" s="298"/>
      <c r="D9" s="110">
        <v>0</v>
      </c>
      <c r="E9" s="22" t="s">
        <v>114</v>
      </c>
      <c r="F9" s="5">
        <v>2</v>
      </c>
      <c r="G9" s="5" t="s">
        <v>208</v>
      </c>
      <c r="H9" s="23">
        <v>20.5</v>
      </c>
      <c r="I9" s="143">
        <f t="shared" si="0"/>
        <v>0</v>
      </c>
      <c r="J9" s="294"/>
      <c r="K9" s="25"/>
      <c r="L9" s="24"/>
      <c r="M9" s="24"/>
      <c r="N9" s="25"/>
      <c r="O9" s="25"/>
      <c r="P9" s="25"/>
      <c r="Q9" s="25"/>
      <c r="R9" s="27"/>
      <c r="S9" s="27"/>
      <c r="T9" s="27"/>
      <c r="U9" s="114"/>
      <c r="V9" s="138">
        <f t="shared" si="1"/>
        <v>0</v>
      </c>
      <c r="W9" s="8"/>
      <c r="X9" s="8"/>
    </row>
    <row r="10" spans="1:24" s="4" customFormat="1" ht="18.75" customHeight="1" thickBot="1">
      <c r="A10" s="219"/>
      <c r="B10" s="297"/>
      <c r="C10" s="298"/>
      <c r="D10" s="110">
        <v>0</v>
      </c>
      <c r="E10" s="22" t="s">
        <v>115</v>
      </c>
      <c r="F10" s="5">
        <v>2</v>
      </c>
      <c r="G10" s="5" t="s">
        <v>224</v>
      </c>
      <c r="H10" s="23">
        <v>20.5</v>
      </c>
      <c r="I10" s="143">
        <f t="shared" si="0"/>
        <v>0</v>
      </c>
      <c r="J10" s="294"/>
      <c r="K10" s="25"/>
      <c r="L10" s="24"/>
      <c r="M10" s="24"/>
      <c r="N10" s="25"/>
      <c r="O10" s="25"/>
      <c r="P10" s="25"/>
      <c r="Q10" s="25"/>
      <c r="R10" s="25"/>
      <c r="S10" s="25"/>
      <c r="T10" s="25"/>
      <c r="U10" s="23"/>
      <c r="V10" s="138">
        <f t="shared" si="1"/>
        <v>0</v>
      </c>
      <c r="W10" s="8"/>
      <c r="X10" s="8"/>
    </row>
    <row r="11" spans="1:24" s="4" customFormat="1" ht="18.75" customHeight="1" thickBot="1">
      <c r="A11" s="219"/>
      <c r="B11" s="297"/>
      <c r="C11" s="298"/>
      <c r="D11" s="110">
        <v>0</v>
      </c>
      <c r="E11" s="22" t="s">
        <v>46</v>
      </c>
      <c r="F11" s="5">
        <v>2</v>
      </c>
      <c r="G11" s="5" t="s">
        <v>225</v>
      </c>
      <c r="H11" s="23">
        <v>20.5</v>
      </c>
      <c r="I11" s="143">
        <f t="shared" si="0"/>
        <v>0</v>
      </c>
      <c r="J11" s="294"/>
      <c r="K11" s="127"/>
      <c r="L11" s="28"/>
      <c r="M11" s="28"/>
      <c r="N11" s="25"/>
      <c r="O11" s="25"/>
      <c r="P11" s="25"/>
      <c r="Q11" s="25"/>
      <c r="R11" s="27"/>
      <c r="S11" s="27"/>
      <c r="T11" s="27"/>
      <c r="U11" s="114"/>
      <c r="V11" s="138">
        <f t="shared" si="1"/>
        <v>0</v>
      </c>
      <c r="W11" s="8"/>
      <c r="X11" s="8"/>
    </row>
    <row r="12" spans="1:24" s="4" customFormat="1" ht="18.75" customHeight="1" thickBot="1">
      <c r="A12" s="219"/>
      <c r="B12" s="297"/>
      <c r="C12" s="298"/>
      <c r="D12" s="110">
        <v>0</v>
      </c>
      <c r="E12" s="22" t="s">
        <v>47</v>
      </c>
      <c r="F12" s="5">
        <v>2</v>
      </c>
      <c r="G12" s="5" t="s">
        <v>226</v>
      </c>
      <c r="H12" s="23">
        <v>20.5</v>
      </c>
      <c r="I12" s="143">
        <f t="shared" si="0"/>
        <v>0</v>
      </c>
      <c r="J12" s="294"/>
      <c r="K12" s="127"/>
      <c r="L12" s="26"/>
      <c r="M12" s="25"/>
      <c r="N12" s="24"/>
      <c r="O12" s="25"/>
      <c r="P12" s="25"/>
      <c r="Q12" s="25"/>
      <c r="R12" s="25"/>
      <c r="S12" s="25"/>
      <c r="T12" s="25"/>
      <c r="U12" s="23"/>
      <c r="V12" s="138">
        <f t="shared" si="1"/>
        <v>0</v>
      </c>
      <c r="W12" s="8"/>
      <c r="X12" s="8"/>
    </row>
    <row r="13" spans="1:24" s="4" customFormat="1" ht="18.75" customHeight="1" thickBot="1">
      <c r="A13" s="219"/>
      <c r="B13" s="297"/>
      <c r="C13" s="298"/>
      <c r="D13" s="110">
        <v>0</v>
      </c>
      <c r="E13" s="22" t="s">
        <v>45</v>
      </c>
      <c r="F13" s="5">
        <v>2</v>
      </c>
      <c r="G13" s="5" t="s">
        <v>227</v>
      </c>
      <c r="H13" s="23">
        <v>20.5</v>
      </c>
      <c r="I13" s="143">
        <f aca="true" t="shared" si="2" ref="I13:I18">H13*IF(D13&gt;=1,1)</f>
        <v>0</v>
      </c>
      <c r="J13" s="294"/>
      <c r="K13" s="25"/>
      <c r="L13" s="24"/>
      <c r="M13" s="24"/>
      <c r="N13" s="25"/>
      <c r="O13" s="25"/>
      <c r="P13" s="25"/>
      <c r="Q13" s="25"/>
      <c r="R13" s="25"/>
      <c r="S13" s="25"/>
      <c r="T13" s="25"/>
      <c r="U13" s="23"/>
      <c r="V13" s="138">
        <f t="shared" si="1"/>
        <v>0</v>
      </c>
      <c r="W13" s="8"/>
      <c r="X13" s="8"/>
    </row>
    <row r="14" spans="1:24" s="4" customFormat="1" ht="18.75" customHeight="1" thickBot="1">
      <c r="A14" s="219"/>
      <c r="B14" s="297"/>
      <c r="C14" s="298"/>
      <c r="D14" s="110">
        <v>0</v>
      </c>
      <c r="E14" s="22" t="s">
        <v>116</v>
      </c>
      <c r="F14" s="5">
        <v>2</v>
      </c>
      <c r="G14" s="5" t="s">
        <v>162</v>
      </c>
      <c r="H14" s="23">
        <v>20.5</v>
      </c>
      <c r="I14" s="143">
        <f t="shared" si="2"/>
        <v>0</v>
      </c>
      <c r="J14" s="294"/>
      <c r="K14" s="25"/>
      <c r="L14" s="24"/>
      <c r="M14" s="24"/>
      <c r="N14" s="25"/>
      <c r="O14" s="25"/>
      <c r="P14" s="25"/>
      <c r="Q14" s="25"/>
      <c r="R14" s="27"/>
      <c r="S14" s="27"/>
      <c r="T14" s="27"/>
      <c r="U14" s="114"/>
      <c r="V14" s="138">
        <f t="shared" si="1"/>
        <v>0</v>
      </c>
      <c r="W14" s="8"/>
      <c r="X14" s="8"/>
    </row>
    <row r="15" spans="1:24" s="4" customFormat="1" ht="18.75" customHeight="1" thickBot="1">
      <c r="A15" s="219"/>
      <c r="B15" s="297"/>
      <c r="C15" s="298"/>
      <c r="D15" s="110">
        <v>0</v>
      </c>
      <c r="E15" s="22" t="s">
        <v>44</v>
      </c>
      <c r="F15" s="5">
        <v>2</v>
      </c>
      <c r="G15" s="5" t="s">
        <v>163</v>
      </c>
      <c r="H15" s="23">
        <v>20.5</v>
      </c>
      <c r="I15" s="143">
        <f t="shared" si="2"/>
        <v>0</v>
      </c>
      <c r="J15" s="294"/>
      <c r="K15" s="25"/>
      <c r="L15" s="24"/>
      <c r="M15" s="24"/>
      <c r="N15" s="25"/>
      <c r="O15" s="25"/>
      <c r="P15" s="25"/>
      <c r="Q15" s="25"/>
      <c r="R15" s="25"/>
      <c r="S15" s="25"/>
      <c r="T15" s="25"/>
      <c r="U15" s="23"/>
      <c r="V15" s="138">
        <f t="shared" si="1"/>
        <v>0</v>
      </c>
      <c r="W15" s="8"/>
      <c r="X15" s="8"/>
    </row>
    <row r="16" spans="1:24" s="4" customFormat="1" ht="18.75" customHeight="1" thickBot="1">
      <c r="A16" s="219"/>
      <c r="B16" s="297"/>
      <c r="C16" s="298"/>
      <c r="D16" s="110">
        <v>0</v>
      </c>
      <c r="E16" s="22" t="s">
        <v>63</v>
      </c>
      <c r="F16" s="5">
        <v>2</v>
      </c>
      <c r="G16" s="5" t="s">
        <v>164</v>
      </c>
      <c r="H16" s="23">
        <v>20.5</v>
      </c>
      <c r="I16" s="143">
        <f t="shared" si="2"/>
        <v>0</v>
      </c>
      <c r="J16" s="294"/>
      <c r="K16" s="25"/>
      <c r="L16" s="24"/>
      <c r="M16" s="24"/>
      <c r="N16" s="25"/>
      <c r="O16" s="25"/>
      <c r="P16" s="25"/>
      <c r="Q16" s="25"/>
      <c r="R16" s="25"/>
      <c r="S16" s="25"/>
      <c r="T16" s="25"/>
      <c r="U16" s="23"/>
      <c r="V16" s="138">
        <f t="shared" si="1"/>
        <v>0</v>
      </c>
      <c r="W16" s="8"/>
      <c r="X16" s="8"/>
    </row>
    <row r="17" spans="1:24" s="4" customFormat="1" ht="18.75" customHeight="1" thickBot="1">
      <c r="A17" s="219"/>
      <c r="B17" s="297"/>
      <c r="C17" s="298"/>
      <c r="D17" s="110">
        <v>0</v>
      </c>
      <c r="E17" s="22" t="s">
        <v>64</v>
      </c>
      <c r="F17" s="5">
        <v>2</v>
      </c>
      <c r="G17" s="5" t="s">
        <v>165</v>
      </c>
      <c r="H17" s="23">
        <v>20.5</v>
      </c>
      <c r="I17" s="143">
        <f t="shared" si="2"/>
        <v>0</v>
      </c>
      <c r="J17" s="294"/>
      <c r="K17" s="25"/>
      <c r="L17" s="24"/>
      <c r="M17" s="24"/>
      <c r="N17" s="25"/>
      <c r="O17" s="25"/>
      <c r="P17" s="25"/>
      <c r="Q17" s="25"/>
      <c r="R17" s="25"/>
      <c r="S17" s="25"/>
      <c r="T17" s="25"/>
      <c r="U17" s="23"/>
      <c r="V17" s="138">
        <f t="shared" si="1"/>
        <v>0</v>
      </c>
      <c r="W17" s="8"/>
      <c r="X17" s="8"/>
    </row>
    <row r="18" spans="1:24" s="4" customFormat="1" ht="18.75" customHeight="1" thickBot="1">
      <c r="A18" s="219"/>
      <c r="B18" s="299"/>
      <c r="C18" s="288"/>
      <c r="D18" s="110">
        <v>0</v>
      </c>
      <c r="E18" s="30" t="s">
        <v>75</v>
      </c>
      <c r="F18" s="6">
        <v>2</v>
      </c>
      <c r="G18" s="6" t="s">
        <v>241</v>
      </c>
      <c r="H18" s="31">
        <v>20.5</v>
      </c>
      <c r="I18" s="143">
        <f t="shared" si="2"/>
        <v>0</v>
      </c>
      <c r="J18" s="26"/>
      <c r="K18" s="33"/>
      <c r="L18" s="32"/>
      <c r="M18" s="32"/>
      <c r="N18" s="33"/>
      <c r="O18" s="33"/>
      <c r="P18" s="33"/>
      <c r="Q18" s="33"/>
      <c r="R18" s="33"/>
      <c r="S18" s="33"/>
      <c r="T18" s="33"/>
      <c r="U18" s="31"/>
      <c r="V18" s="138">
        <f t="shared" si="1"/>
        <v>0</v>
      </c>
      <c r="W18" s="8"/>
      <c r="X18" s="8"/>
    </row>
    <row r="19" spans="1:24" s="4" customFormat="1" ht="18.75" customHeight="1" thickBot="1">
      <c r="A19" s="219"/>
      <c r="B19" s="289" t="s">
        <v>238</v>
      </c>
      <c r="C19" s="290"/>
      <c r="D19" s="110">
        <v>0</v>
      </c>
      <c r="E19" s="34" t="s">
        <v>49</v>
      </c>
      <c r="F19" s="35">
        <v>1</v>
      </c>
      <c r="G19" s="35" t="s">
        <v>242</v>
      </c>
      <c r="H19" s="36">
        <v>20.5</v>
      </c>
      <c r="I19" s="126"/>
      <c r="J19" s="124">
        <f aca="true" t="shared" si="3" ref="J19:J44">H19*IF(D19&gt;=1,1)</f>
        <v>0</v>
      </c>
      <c r="K19" s="300" t="s">
        <v>66</v>
      </c>
      <c r="L19" s="24"/>
      <c r="M19" s="24"/>
      <c r="N19" s="25"/>
      <c r="O19" s="25"/>
      <c r="P19" s="25"/>
      <c r="Q19" s="25"/>
      <c r="R19" s="25"/>
      <c r="S19" s="25"/>
      <c r="T19" s="25"/>
      <c r="U19" s="23"/>
      <c r="V19" s="138">
        <f t="shared" si="1"/>
        <v>0</v>
      </c>
      <c r="W19" s="8"/>
      <c r="X19" s="8"/>
    </row>
    <row r="20" spans="1:24" s="4" customFormat="1" ht="18.75" customHeight="1" thickBot="1">
      <c r="A20" s="219"/>
      <c r="B20" s="297"/>
      <c r="C20" s="298"/>
      <c r="D20" s="110">
        <v>0</v>
      </c>
      <c r="E20" s="22" t="s">
        <v>50</v>
      </c>
      <c r="F20" s="5">
        <v>1</v>
      </c>
      <c r="G20" s="5" t="s">
        <v>243</v>
      </c>
      <c r="H20" s="23">
        <v>20.5</v>
      </c>
      <c r="I20" s="126"/>
      <c r="J20" s="124">
        <f t="shared" si="3"/>
        <v>0</v>
      </c>
      <c r="K20" s="301"/>
      <c r="L20" s="24"/>
      <c r="M20" s="24"/>
      <c r="N20" s="25"/>
      <c r="O20" s="25"/>
      <c r="P20" s="25"/>
      <c r="Q20" s="25"/>
      <c r="R20" s="25"/>
      <c r="S20" s="25"/>
      <c r="T20" s="25"/>
      <c r="U20" s="23"/>
      <c r="V20" s="138">
        <f t="shared" si="1"/>
        <v>0</v>
      </c>
      <c r="W20" s="8"/>
      <c r="X20" s="8"/>
    </row>
    <row r="21" spans="1:24" s="4" customFormat="1" ht="18.75" customHeight="1" thickBot="1">
      <c r="A21" s="219"/>
      <c r="B21" s="297"/>
      <c r="C21" s="298"/>
      <c r="D21" s="110">
        <v>0</v>
      </c>
      <c r="E21" s="22" t="s">
        <v>97</v>
      </c>
      <c r="F21" s="5">
        <v>1</v>
      </c>
      <c r="G21" s="5" t="s">
        <v>242</v>
      </c>
      <c r="H21" s="23">
        <v>20.5</v>
      </c>
      <c r="I21" s="126"/>
      <c r="J21" s="124">
        <f t="shared" si="3"/>
        <v>0</v>
      </c>
      <c r="K21" s="301"/>
      <c r="L21" s="24"/>
      <c r="M21" s="24"/>
      <c r="N21" s="25"/>
      <c r="O21" s="25"/>
      <c r="P21" s="25"/>
      <c r="Q21" s="25"/>
      <c r="R21" s="25"/>
      <c r="S21" s="25"/>
      <c r="T21" s="25"/>
      <c r="U21" s="23"/>
      <c r="V21" s="138">
        <f t="shared" si="1"/>
        <v>0</v>
      </c>
      <c r="W21" s="8"/>
      <c r="X21" s="8"/>
    </row>
    <row r="22" spans="1:24" s="4" customFormat="1" ht="18.75" customHeight="1" thickBot="1">
      <c r="A22" s="219"/>
      <c r="B22" s="299"/>
      <c r="C22" s="288"/>
      <c r="D22" s="110">
        <v>0</v>
      </c>
      <c r="E22" s="30" t="s">
        <v>98</v>
      </c>
      <c r="F22" s="6">
        <v>1</v>
      </c>
      <c r="G22" s="6" t="s">
        <v>243</v>
      </c>
      <c r="H22" s="31">
        <v>20.5</v>
      </c>
      <c r="I22" s="92"/>
      <c r="J22" s="124">
        <f t="shared" si="3"/>
        <v>0</v>
      </c>
      <c r="K22" s="302"/>
      <c r="L22" s="32"/>
      <c r="M22" s="32"/>
      <c r="N22" s="33"/>
      <c r="O22" s="33"/>
      <c r="P22" s="33"/>
      <c r="Q22" s="33"/>
      <c r="R22" s="33"/>
      <c r="S22" s="33"/>
      <c r="T22" s="33"/>
      <c r="U22" s="31"/>
      <c r="V22" s="138">
        <f t="shared" si="1"/>
        <v>0</v>
      </c>
      <c r="W22" s="8"/>
      <c r="X22" s="8"/>
    </row>
    <row r="23" spans="1:24" s="4" customFormat="1" ht="18.75" customHeight="1" thickBot="1">
      <c r="A23" s="219"/>
      <c r="B23" s="306" t="s">
        <v>223</v>
      </c>
      <c r="C23" s="298"/>
      <c r="D23" s="110">
        <v>0</v>
      </c>
      <c r="E23" s="22" t="s">
        <v>61</v>
      </c>
      <c r="F23" s="5">
        <v>1</v>
      </c>
      <c r="G23" s="5" t="s">
        <v>244</v>
      </c>
      <c r="H23" s="23">
        <v>20.5</v>
      </c>
      <c r="I23" s="126"/>
      <c r="J23" s="144">
        <f t="shared" si="3"/>
        <v>0</v>
      </c>
      <c r="K23" s="24"/>
      <c r="L23" s="24"/>
      <c r="M23" s="24"/>
      <c r="N23" s="25"/>
      <c r="O23" s="25"/>
      <c r="P23" s="25"/>
      <c r="Q23" s="25"/>
      <c r="R23" s="25"/>
      <c r="S23" s="25"/>
      <c r="T23" s="25"/>
      <c r="U23" s="23"/>
      <c r="V23" s="138">
        <f t="shared" si="1"/>
        <v>0</v>
      </c>
      <c r="W23" s="8"/>
      <c r="X23" s="8"/>
    </row>
    <row r="24" spans="1:24" s="4" customFormat="1" ht="18.75" customHeight="1" thickBot="1">
      <c r="A24" s="219"/>
      <c r="B24" s="297"/>
      <c r="C24" s="298"/>
      <c r="D24" s="110">
        <v>0</v>
      </c>
      <c r="E24" s="22" t="s">
        <v>103</v>
      </c>
      <c r="F24" s="5">
        <v>1</v>
      </c>
      <c r="G24" s="5" t="s">
        <v>245</v>
      </c>
      <c r="H24" s="23">
        <v>20.5</v>
      </c>
      <c r="I24" s="126"/>
      <c r="J24" s="143">
        <f t="shared" si="3"/>
        <v>0</v>
      </c>
      <c r="K24" s="321" t="s">
        <v>67</v>
      </c>
      <c r="L24" s="24"/>
      <c r="M24" s="24"/>
      <c r="N24" s="25"/>
      <c r="O24" s="25"/>
      <c r="P24" s="25"/>
      <c r="Q24" s="25"/>
      <c r="R24" s="25"/>
      <c r="S24" s="25"/>
      <c r="T24" s="25"/>
      <c r="U24" s="23"/>
      <c r="V24" s="138">
        <f t="shared" si="1"/>
        <v>0</v>
      </c>
      <c r="W24" s="8"/>
      <c r="X24" s="8"/>
    </row>
    <row r="25" spans="1:24" s="4" customFormat="1" ht="18.75" customHeight="1" thickBot="1">
      <c r="A25" s="219"/>
      <c r="B25" s="297"/>
      <c r="C25" s="298"/>
      <c r="D25" s="110">
        <v>0</v>
      </c>
      <c r="E25" s="22" t="s">
        <v>181</v>
      </c>
      <c r="F25" s="5">
        <v>1</v>
      </c>
      <c r="G25" s="5" t="s">
        <v>244</v>
      </c>
      <c r="H25" s="23">
        <v>20.5</v>
      </c>
      <c r="I25" s="126"/>
      <c r="J25" s="143">
        <f t="shared" si="3"/>
        <v>0</v>
      </c>
      <c r="K25" s="321"/>
      <c r="L25" s="24"/>
      <c r="M25" s="24"/>
      <c r="N25" s="25"/>
      <c r="O25" s="25"/>
      <c r="P25" s="25"/>
      <c r="Q25" s="25"/>
      <c r="R25" s="25"/>
      <c r="S25" s="25"/>
      <c r="T25" s="25"/>
      <c r="U25" s="23"/>
      <c r="V25" s="138">
        <f t="shared" si="1"/>
        <v>0</v>
      </c>
      <c r="W25" s="8"/>
      <c r="X25" s="8"/>
    </row>
    <row r="26" spans="1:24" s="4" customFormat="1" ht="18.75" customHeight="1" thickBot="1">
      <c r="A26" s="219"/>
      <c r="B26" s="297"/>
      <c r="C26" s="298"/>
      <c r="D26" s="110">
        <v>0</v>
      </c>
      <c r="E26" s="22" t="s">
        <v>182</v>
      </c>
      <c r="F26" s="5">
        <v>1</v>
      </c>
      <c r="G26" s="5" t="s">
        <v>245</v>
      </c>
      <c r="H26" s="23">
        <v>20.5</v>
      </c>
      <c r="I26" s="126"/>
      <c r="J26" s="143">
        <f t="shared" si="3"/>
        <v>0</v>
      </c>
      <c r="K26" s="321"/>
      <c r="L26" s="24"/>
      <c r="M26" s="24"/>
      <c r="N26" s="25"/>
      <c r="O26" s="25"/>
      <c r="P26" s="25"/>
      <c r="Q26" s="25"/>
      <c r="R26" s="25"/>
      <c r="S26" s="25"/>
      <c r="T26" s="25"/>
      <c r="U26" s="23"/>
      <c r="V26" s="138">
        <f t="shared" si="1"/>
        <v>0</v>
      </c>
      <c r="W26" s="8"/>
      <c r="X26" s="8"/>
    </row>
    <row r="27" spans="1:24" s="4" customFormat="1" ht="18.75" customHeight="1" thickBot="1">
      <c r="A27" s="219"/>
      <c r="B27" s="297"/>
      <c r="C27" s="298"/>
      <c r="D27" s="110">
        <v>0</v>
      </c>
      <c r="E27" s="22" t="s">
        <v>76</v>
      </c>
      <c r="F27" s="5">
        <v>1</v>
      </c>
      <c r="G27" s="5" t="s">
        <v>246</v>
      </c>
      <c r="H27" s="23">
        <v>20.5</v>
      </c>
      <c r="I27" s="126"/>
      <c r="J27" s="143">
        <f t="shared" si="3"/>
        <v>0</v>
      </c>
      <c r="K27" s="321"/>
      <c r="L27" s="24"/>
      <c r="M27" s="24"/>
      <c r="N27" s="25"/>
      <c r="O27" s="25"/>
      <c r="P27" s="25"/>
      <c r="Q27" s="25"/>
      <c r="R27" s="25"/>
      <c r="S27" s="25"/>
      <c r="T27" s="25"/>
      <c r="U27" s="23"/>
      <c r="V27" s="138">
        <f t="shared" si="1"/>
        <v>0</v>
      </c>
      <c r="W27" s="8"/>
      <c r="X27" s="8"/>
    </row>
    <row r="28" spans="1:24" s="4" customFormat="1" ht="18.75" customHeight="1" thickBot="1">
      <c r="A28" s="219"/>
      <c r="B28" s="297"/>
      <c r="C28" s="298"/>
      <c r="D28" s="110">
        <v>0</v>
      </c>
      <c r="E28" s="22" t="s">
        <v>77</v>
      </c>
      <c r="F28" s="5">
        <v>1</v>
      </c>
      <c r="G28" s="5" t="s">
        <v>149</v>
      </c>
      <c r="H28" s="23">
        <v>20.5</v>
      </c>
      <c r="I28" s="126"/>
      <c r="J28" s="143">
        <f t="shared" si="3"/>
        <v>0</v>
      </c>
      <c r="K28" s="321"/>
      <c r="L28" s="24"/>
      <c r="M28" s="24"/>
      <c r="N28" s="25"/>
      <c r="O28" s="25"/>
      <c r="P28" s="25"/>
      <c r="Q28" s="25"/>
      <c r="R28" s="25"/>
      <c r="S28" s="25"/>
      <c r="T28" s="25"/>
      <c r="U28" s="23"/>
      <c r="V28" s="138">
        <f t="shared" si="1"/>
        <v>0</v>
      </c>
      <c r="W28" s="8"/>
      <c r="X28" s="8"/>
    </row>
    <row r="29" spans="1:24" s="4" customFormat="1" ht="18.75" customHeight="1" thickBot="1">
      <c r="A29" s="219"/>
      <c r="B29" s="297"/>
      <c r="C29" s="298"/>
      <c r="D29" s="110">
        <v>0</v>
      </c>
      <c r="E29" s="22" t="s">
        <v>125</v>
      </c>
      <c r="F29" s="5">
        <v>1</v>
      </c>
      <c r="G29" s="5" t="s">
        <v>150</v>
      </c>
      <c r="H29" s="23">
        <v>20.5</v>
      </c>
      <c r="I29" s="126"/>
      <c r="J29" s="143">
        <f t="shared" si="3"/>
        <v>0</v>
      </c>
      <c r="K29" s="321"/>
      <c r="L29" s="24"/>
      <c r="M29" s="24"/>
      <c r="N29" s="25"/>
      <c r="O29" s="25"/>
      <c r="P29" s="25"/>
      <c r="Q29" s="25"/>
      <c r="R29" s="25"/>
      <c r="S29" s="25"/>
      <c r="T29" s="25"/>
      <c r="U29" s="23"/>
      <c r="V29" s="138">
        <f t="shared" si="1"/>
        <v>0</v>
      </c>
      <c r="W29" s="8"/>
      <c r="X29" s="8"/>
    </row>
    <row r="30" spans="1:24" s="4" customFormat="1" ht="18.75" customHeight="1" thickBot="1">
      <c r="A30" s="219"/>
      <c r="B30" s="297"/>
      <c r="C30" s="298"/>
      <c r="D30" s="110">
        <v>0</v>
      </c>
      <c r="E30" s="22" t="s">
        <v>180</v>
      </c>
      <c r="F30" s="5">
        <v>1</v>
      </c>
      <c r="G30" s="5" t="s">
        <v>151</v>
      </c>
      <c r="H30" s="23">
        <v>20.5</v>
      </c>
      <c r="I30" s="126"/>
      <c r="J30" s="143">
        <f t="shared" si="3"/>
        <v>0</v>
      </c>
      <c r="K30" s="321"/>
      <c r="L30" s="24"/>
      <c r="M30" s="24"/>
      <c r="N30" s="25"/>
      <c r="O30" s="25"/>
      <c r="P30" s="25"/>
      <c r="Q30" s="25"/>
      <c r="R30" s="25"/>
      <c r="S30" s="25"/>
      <c r="T30" s="25"/>
      <c r="U30" s="23"/>
      <c r="V30" s="138">
        <f t="shared" si="1"/>
        <v>0</v>
      </c>
      <c r="W30" s="8"/>
      <c r="X30" s="8"/>
    </row>
    <row r="31" spans="1:24" s="4" customFormat="1" ht="18.75" customHeight="1" thickBot="1">
      <c r="A31" s="219"/>
      <c r="B31" s="297"/>
      <c r="C31" s="298"/>
      <c r="D31" s="110">
        <v>0</v>
      </c>
      <c r="E31" s="22" t="s">
        <v>104</v>
      </c>
      <c r="F31" s="5">
        <v>1</v>
      </c>
      <c r="G31" s="5" t="s">
        <v>150</v>
      </c>
      <c r="H31" s="23">
        <v>20.5</v>
      </c>
      <c r="I31" s="126"/>
      <c r="J31" s="143">
        <f t="shared" si="3"/>
        <v>0</v>
      </c>
      <c r="K31" s="321"/>
      <c r="L31" s="24"/>
      <c r="M31" s="24"/>
      <c r="N31" s="25"/>
      <c r="O31" s="25"/>
      <c r="P31" s="25"/>
      <c r="Q31" s="25"/>
      <c r="R31" s="25"/>
      <c r="S31" s="25"/>
      <c r="T31" s="25"/>
      <c r="U31" s="23"/>
      <c r="V31" s="138">
        <f t="shared" si="1"/>
        <v>0</v>
      </c>
      <c r="W31" s="8"/>
      <c r="X31" s="8"/>
    </row>
    <row r="32" spans="1:24" s="4" customFormat="1" ht="18.75" customHeight="1" thickBot="1">
      <c r="A32" s="219"/>
      <c r="B32" s="297"/>
      <c r="C32" s="298"/>
      <c r="D32" s="110">
        <v>0</v>
      </c>
      <c r="E32" s="22" t="s">
        <v>159</v>
      </c>
      <c r="F32" s="5">
        <v>1</v>
      </c>
      <c r="G32" s="5" t="s">
        <v>151</v>
      </c>
      <c r="H32" s="23">
        <v>20.5</v>
      </c>
      <c r="I32" s="126"/>
      <c r="J32" s="143">
        <f t="shared" si="3"/>
        <v>0</v>
      </c>
      <c r="K32" s="321"/>
      <c r="L32" s="24"/>
      <c r="M32" s="24"/>
      <c r="N32" s="25"/>
      <c r="O32" s="25"/>
      <c r="P32" s="25"/>
      <c r="Q32" s="25"/>
      <c r="R32" s="25"/>
      <c r="S32" s="25"/>
      <c r="T32" s="25"/>
      <c r="U32" s="23"/>
      <c r="V32" s="138">
        <f t="shared" si="1"/>
        <v>0</v>
      </c>
      <c r="W32" s="8"/>
      <c r="X32" s="8"/>
    </row>
    <row r="33" spans="1:24" s="4" customFormat="1" ht="18.75" customHeight="1" thickBot="1">
      <c r="A33" s="219"/>
      <c r="B33" s="297"/>
      <c r="C33" s="298"/>
      <c r="D33" s="110">
        <v>0</v>
      </c>
      <c r="E33" s="22" t="s">
        <v>12</v>
      </c>
      <c r="F33" s="5">
        <v>1</v>
      </c>
      <c r="G33" s="5" t="s">
        <v>152</v>
      </c>
      <c r="H33" s="23">
        <v>20.5</v>
      </c>
      <c r="I33" s="126"/>
      <c r="J33" s="143">
        <f t="shared" si="3"/>
        <v>0</v>
      </c>
      <c r="K33" s="321"/>
      <c r="L33" s="24"/>
      <c r="M33" s="24"/>
      <c r="N33" s="25"/>
      <c r="O33" s="25"/>
      <c r="P33" s="25"/>
      <c r="Q33" s="25"/>
      <c r="R33" s="25"/>
      <c r="S33" s="25"/>
      <c r="T33" s="25"/>
      <c r="U33" s="23"/>
      <c r="V33" s="138">
        <f t="shared" si="1"/>
        <v>0</v>
      </c>
      <c r="W33" s="8"/>
      <c r="X33" s="8"/>
    </row>
    <row r="34" spans="1:24" s="4" customFormat="1" ht="18.75" customHeight="1" thickBot="1">
      <c r="A34" s="219"/>
      <c r="B34" s="297"/>
      <c r="C34" s="298"/>
      <c r="D34" s="110">
        <v>0</v>
      </c>
      <c r="E34" s="22" t="s">
        <v>13</v>
      </c>
      <c r="F34" s="5">
        <v>1</v>
      </c>
      <c r="G34" s="5" t="s">
        <v>153</v>
      </c>
      <c r="H34" s="23">
        <v>20.5</v>
      </c>
      <c r="I34" s="126"/>
      <c r="J34" s="143">
        <f t="shared" si="3"/>
        <v>0</v>
      </c>
      <c r="K34" s="321"/>
      <c r="L34" s="24"/>
      <c r="M34" s="24"/>
      <c r="N34" s="25"/>
      <c r="O34" s="25"/>
      <c r="P34" s="25"/>
      <c r="Q34" s="25"/>
      <c r="R34" s="25"/>
      <c r="S34" s="25"/>
      <c r="T34" s="25"/>
      <c r="U34" s="23"/>
      <c r="V34" s="138">
        <f t="shared" si="1"/>
        <v>0</v>
      </c>
      <c r="W34" s="9"/>
      <c r="X34" s="8"/>
    </row>
    <row r="35" spans="1:24" s="4" customFormat="1" ht="18.75" customHeight="1" thickBot="1">
      <c r="A35" s="219"/>
      <c r="B35" s="297"/>
      <c r="C35" s="298"/>
      <c r="D35" s="110">
        <v>0</v>
      </c>
      <c r="E35" s="22" t="s">
        <v>235</v>
      </c>
      <c r="F35" s="5">
        <v>1</v>
      </c>
      <c r="G35" s="5" t="s">
        <v>154</v>
      </c>
      <c r="H35" s="23">
        <v>20.5</v>
      </c>
      <c r="I35" s="126"/>
      <c r="J35" s="143">
        <f t="shared" si="3"/>
        <v>0</v>
      </c>
      <c r="K35" s="321"/>
      <c r="L35" s="24"/>
      <c r="M35" s="24"/>
      <c r="N35" s="25"/>
      <c r="O35" s="25"/>
      <c r="P35" s="25"/>
      <c r="Q35" s="25"/>
      <c r="R35" s="25"/>
      <c r="S35" s="25"/>
      <c r="T35" s="25"/>
      <c r="U35" s="23"/>
      <c r="V35" s="138">
        <f t="shared" si="1"/>
        <v>0</v>
      </c>
      <c r="W35" s="8"/>
      <c r="X35" s="8"/>
    </row>
    <row r="36" spans="1:24" s="4" customFormat="1" ht="18.75" customHeight="1" thickBot="1">
      <c r="A36" s="219"/>
      <c r="B36" s="297"/>
      <c r="C36" s="298"/>
      <c r="D36" s="110">
        <v>0</v>
      </c>
      <c r="E36" s="22" t="s">
        <v>236</v>
      </c>
      <c r="F36" s="5">
        <v>1</v>
      </c>
      <c r="G36" s="5" t="s">
        <v>155</v>
      </c>
      <c r="H36" s="23">
        <v>20.5</v>
      </c>
      <c r="I36" s="126"/>
      <c r="J36" s="143">
        <f t="shared" si="3"/>
        <v>0</v>
      </c>
      <c r="K36" s="321"/>
      <c r="L36" s="24"/>
      <c r="M36" s="24"/>
      <c r="N36" s="25"/>
      <c r="O36" s="25"/>
      <c r="P36" s="25"/>
      <c r="Q36" s="25"/>
      <c r="R36" s="25"/>
      <c r="S36" s="25"/>
      <c r="T36" s="25"/>
      <c r="U36" s="23"/>
      <c r="V36" s="138">
        <f t="shared" si="1"/>
        <v>0</v>
      </c>
      <c r="W36" s="8"/>
      <c r="X36" s="8"/>
    </row>
    <row r="37" spans="1:24" s="4" customFormat="1" ht="18.75" customHeight="1" thickBot="1">
      <c r="A37" s="219"/>
      <c r="B37" s="297"/>
      <c r="C37" s="298"/>
      <c r="D37" s="110">
        <v>0</v>
      </c>
      <c r="E37" s="22" t="s">
        <v>5</v>
      </c>
      <c r="F37" s="5">
        <v>1</v>
      </c>
      <c r="G37" s="5" t="s">
        <v>154</v>
      </c>
      <c r="H37" s="23">
        <v>20.5</v>
      </c>
      <c r="I37" s="126"/>
      <c r="J37" s="143">
        <f t="shared" si="3"/>
        <v>0</v>
      </c>
      <c r="K37" s="321"/>
      <c r="L37" s="24"/>
      <c r="M37" s="24"/>
      <c r="N37" s="25"/>
      <c r="O37" s="25"/>
      <c r="P37" s="25"/>
      <c r="Q37" s="25"/>
      <c r="R37" s="25"/>
      <c r="S37" s="25"/>
      <c r="T37" s="25"/>
      <c r="U37" s="23"/>
      <c r="V37" s="138">
        <f aca="true" t="shared" si="4" ref="V37:V65">SUM(I37:U37)</f>
        <v>0</v>
      </c>
      <c r="W37" s="8"/>
      <c r="X37" s="8"/>
    </row>
    <row r="38" spans="1:24" s="4" customFormat="1" ht="18.75" customHeight="1" thickBot="1">
      <c r="A38" s="219"/>
      <c r="B38" s="297"/>
      <c r="C38" s="298"/>
      <c r="D38" s="110">
        <v>0</v>
      </c>
      <c r="E38" s="22" t="s">
        <v>6</v>
      </c>
      <c r="F38" s="5">
        <v>1</v>
      </c>
      <c r="G38" s="5" t="s">
        <v>108</v>
      </c>
      <c r="H38" s="23">
        <v>20.5</v>
      </c>
      <c r="I38" s="126"/>
      <c r="J38" s="143">
        <f t="shared" si="3"/>
        <v>0</v>
      </c>
      <c r="K38" s="321"/>
      <c r="L38" s="24"/>
      <c r="M38" s="24"/>
      <c r="N38" s="25"/>
      <c r="O38" s="25"/>
      <c r="P38" s="25"/>
      <c r="Q38" s="25"/>
      <c r="R38" s="25"/>
      <c r="S38" s="25"/>
      <c r="T38" s="25"/>
      <c r="U38" s="23"/>
      <c r="V38" s="138">
        <f t="shared" si="4"/>
        <v>0</v>
      </c>
      <c r="W38" s="8"/>
      <c r="X38" s="8"/>
    </row>
    <row r="39" spans="1:24" s="4" customFormat="1" ht="18.75" customHeight="1" thickBot="1">
      <c r="A39" s="219"/>
      <c r="B39" s="297"/>
      <c r="C39" s="298"/>
      <c r="D39" s="110">
        <v>0</v>
      </c>
      <c r="E39" s="22" t="s">
        <v>7</v>
      </c>
      <c r="F39" s="5">
        <v>1</v>
      </c>
      <c r="G39" s="5" t="s">
        <v>227</v>
      </c>
      <c r="H39" s="23">
        <v>20.5</v>
      </c>
      <c r="I39" s="126"/>
      <c r="J39" s="143">
        <f t="shared" si="3"/>
        <v>0</v>
      </c>
      <c r="K39" s="321"/>
      <c r="L39" s="24"/>
      <c r="M39" s="24"/>
      <c r="N39" s="25"/>
      <c r="O39" s="25"/>
      <c r="P39" s="25"/>
      <c r="Q39" s="25"/>
      <c r="R39" s="25"/>
      <c r="S39" s="25"/>
      <c r="T39" s="25"/>
      <c r="U39" s="23"/>
      <c r="V39" s="138">
        <f t="shared" si="4"/>
        <v>0</v>
      </c>
      <c r="W39" s="8"/>
      <c r="X39" s="8"/>
    </row>
    <row r="40" spans="1:24" s="4" customFormat="1" ht="18.75" customHeight="1" thickBot="1">
      <c r="A40" s="219"/>
      <c r="B40" s="297"/>
      <c r="C40" s="298"/>
      <c r="D40" s="110">
        <v>0</v>
      </c>
      <c r="E40" s="22" t="s">
        <v>57</v>
      </c>
      <c r="F40" s="5">
        <v>1</v>
      </c>
      <c r="G40" s="5" t="s">
        <v>224</v>
      </c>
      <c r="H40" s="23">
        <v>20.5</v>
      </c>
      <c r="I40" s="126"/>
      <c r="J40" s="143">
        <f t="shared" si="3"/>
        <v>0</v>
      </c>
      <c r="K40" s="321"/>
      <c r="L40" s="24"/>
      <c r="M40" s="24"/>
      <c r="N40" s="25"/>
      <c r="O40" s="25"/>
      <c r="P40" s="25"/>
      <c r="Q40" s="25"/>
      <c r="R40" s="25"/>
      <c r="S40" s="25"/>
      <c r="T40" s="25"/>
      <c r="U40" s="23"/>
      <c r="V40" s="138">
        <f t="shared" si="4"/>
        <v>0</v>
      </c>
      <c r="W40" s="8"/>
      <c r="X40" s="8"/>
    </row>
    <row r="41" spans="1:24" s="4" customFormat="1" ht="18.75" customHeight="1" thickBot="1">
      <c r="A41" s="219"/>
      <c r="B41" s="297"/>
      <c r="C41" s="298"/>
      <c r="D41" s="110">
        <v>0</v>
      </c>
      <c r="E41" s="22" t="s">
        <v>14</v>
      </c>
      <c r="F41" s="5">
        <v>1</v>
      </c>
      <c r="G41" s="5" t="s">
        <v>162</v>
      </c>
      <c r="H41" s="23">
        <v>20.5</v>
      </c>
      <c r="I41" s="126"/>
      <c r="J41" s="143">
        <f t="shared" si="3"/>
        <v>0</v>
      </c>
      <c r="K41" s="321"/>
      <c r="L41" s="24"/>
      <c r="M41" s="24"/>
      <c r="N41" s="25"/>
      <c r="O41" s="25"/>
      <c r="P41" s="25"/>
      <c r="Q41" s="25"/>
      <c r="R41" s="25"/>
      <c r="S41" s="25"/>
      <c r="T41" s="25"/>
      <c r="U41" s="23"/>
      <c r="V41" s="138">
        <f t="shared" si="4"/>
        <v>0</v>
      </c>
      <c r="W41" s="8"/>
      <c r="X41" s="8"/>
    </row>
    <row r="42" spans="1:24" s="4" customFormat="1" ht="18.75" customHeight="1" thickBot="1">
      <c r="A42" s="219"/>
      <c r="B42" s="297"/>
      <c r="C42" s="298"/>
      <c r="D42" s="110">
        <v>0</v>
      </c>
      <c r="E42" s="22" t="s">
        <v>15</v>
      </c>
      <c r="F42" s="5">
        <v>1</v>
      </c>
      <c r="G42" s="5" t="s">
        <v>163</v>
      </c>
      <c r="H42" s="23">
        <v>20.5</v>
      </c>
      <c r="I42" s="126"/>
      <c r="J42" s="143">
        <f t="shared" si="3"/>
        <v>0</v>
      </c>
      <c r="K42" s="321"/>
      <c r="L42" s="24"/>
      <c r="M42" s="24"/>
      <c r="N42" s="25"/>
      <c r="O42" s="25"/>
      <c r="P42" s="25"/>
      <c r="Q42" s="25"/>
      <c r="R42" s="25"/>
      <c r="S42" s="25"/>
      <c r="T42" s="25"/>
      <c r="U42" s="23"/>
      <c r="V42" s="138">
        <f t="shared" si="4"/>
        <v>0</v>
      </c>
      <c r="W42" s="9"/>
      <c r="X42" s="8"/>
    </row>
    <row r="43" spans="1:24" s="4" customFormat="1" ht="18.75" customHeight="1" thickBot="1">
      <c r="A43" s="219"/>
      <c r="B43" s="297"/>
      <c r="C43" s="298"/>
      <c r="D43" s="110">
        <v>0</v>
      </c>
      <c r="E43" s="22" t="s">
        <v>133</v>
      </c>
      <c r="F43" s="5">
        <v>1</v>
      </c>
      <c r="G43" s="5" t="s">
        <v>134</v>
      </c>
      <c r="H43" s="23">
        <v>20.5</v>
      </c>
      <c r="I43" s="126"/>
      <c r="J43" s="143">
        <f t="shared" si="3"/>
        <v>0</v>
      </c>
      <c r="K43" s="321"/>
      <c r="L43" s="24"/>
      <c r="M43" s="24"/>
      <c r="N43" s="25"/>
      <c r="O43" s="25"/>
      <c r="P43" s="25"/>
      <c r="Q43" s="25"/>
      <c r="R43" s="25"/>
      <c r="S43" s="25"/>
      <c r="T43" s="25"/>
      <c r="U43" s="23"/>
      <c r="V43" s="138">
        <f t="shared" si="4"/>
        <v>0</v>
      </c>
      <c r="W43" s="9"/>
      <c r="X43" s="8"/>
    </row>
    <row r="44" spans="1:24" s="4" customFormat="1" ht="18.75" customHeight="1" thickBot="1">
      <c r="A44" s="219"/>
      <c r="B44" s="297"/>
      <c r="C44" s="298"/>
      <c r="D44" s="110">
        <v>0</v>
      </c>
      <c r="E44" s="22" t="s">
        <v>135</v>
      </c>
      <c r="F44" s="5">
        <v>1</v>
      </c>
      <c r="G44" s="5" t="s">
        <v>136</v>
      </c>
      <c r="H44" s="23">
        <v>20.5</v>
      </c>
      <c r="I44" s="126"/>
      <c r="J44" s="143">
        <f t="shared" si="3"/>
        <v>0</v>
      </c>
      <c r="K44" s="321"/>
      <c r="L44" s="24"/>
      <c r="M44" s="24"/>
      <c r="N44" s="25"/>
      <c r="O44" s="25"/>
      <c r="P44" s="25"/>
      <c r="Q44" s="25"/>
      <c r="R44" s="25"/>
      <c r="S44" s="25"/>
      <c r="T44" s="25"/>
      <c r="U44" s="25"/>
      <c r="V44" s="138">
        <f t="shared" si="4"/>
        <v>0</v>
      </c>
      <c r="W44" s="9"/>
      <c r="X44" s="8"/>
    </row>
    <row r="45" spans="1:24" s="4" customFormat="1" ht="18.75" customHeight="1" thickBot="1">
      <c r="A45" s="219"/>
      <c r="B45" s="289" t="s">
        <v>238</v>
      </c>
      <c r="C45" s="290"/>
      <c r="D45" s="110">
        <v>0</v>
      </c>
      <c r="E45" s="34" t="s">
        <v>58</v>
      </c>
      <c r="F45" s="35">
        <v>1</v>
      </c>
      <c r="G45" s="35" t="s">
        <v>105</v>
      </c>
      <c r="H45" s="36">
        <v>19.5</v>
      </c>
      <c r="I45" s="124">
        <f>H45*IF(D45&gt;=1,1)</f>
        <v>0</v>
      </c>
      <c r="J45" s="26"/>
      <c r="K45" s="38"/>
      <c r="L45" s="37"/>
      <c r="M45" s="37"/>
      <c r="N45" s="38"/>
      <c r="O45" s="38"/>
      <c r="P45" s="38"/>
      <c r="Q45" s="38"/>
      <c r="R45" s="38"/>
      <c r="S45" s="38"/>
      <c r="T45" s="38"/>
      <c r="U45" s="149"/>
      <c r="V45" s="138">
        <f t="shared" si="4"/>
        <v>0</v>
      </c>
      <c r="W45" s="8"/>
      <c r="X45" s="8"/>
    </row>
    <row r="46" spans="1:24" s="4" customFormat="1" ht="18.75" customHeight="1" thickBot="1">
      <c r="A46" s="219"/>
      <c r="B46" s="291"/>
      <c r="C46" s="292"/>
      <c r="D46" s="110">
        <v>0</v>
      </c>
      <c r="E46" s="39" t="s">
        <v>59</v>
      </c>
      <c r="F46" s="40">
        <v>1</v>
      </c>
      <c r="G46" s="40" t="s">
        <v>106</v>
      </c>
      <c r="H46" s="41">
        <v>19.5</v>
      </c>
      <c r="I46" s="124">
        <f>H46*IF(D46&gt;=1,1)</f>
        <v>0</v>
      </c>
      <c r="J46" s="26"/>
      <c r="K46" s="43"/>
      <c r="L46" s="42"/>
      <c r="M46" s="42"/>
      <c r="N46" s="43"/>
      <c r="O46" s="43"/>
      <c r="P46" s="43"/>
      <c r="Q46" s="43"/>
      <c r="R46" s="43"/>
      <c r="S46" s="43"/>
      <c r="T46" s="43"/>
      <c r="U46" s="41"/>
      <c r="V46" s="138">
        <f t="shared" si="4"/>
        <v>0</v>
      </c>
      <c r="W46" s="8"/>
      <c r="X46" s="8"/>
    </row>
    <row r="47" spans="1:24" s="4" customFormat="1" ht="18.75" customHeight="1" thickBot="1">
      <c r="A47" s="219"/>
      <c r="B47" s="287" t="s">
        <v>223</v>
      </c>
      <c r="C47" s="288"/>
      <c r="D47" s="110">
        <v>0</v>
      </c>
      <c r="E47" s="30" t="s">
        <v>33</v>
      </c>
      <c r="F47" s="6">
        <v>2</v>
      </c>
      <c r="G47" s="6" t="s">
        <v>165</v>
      </c>
      <c r="H47" s="31">
        <v>20.5</v>
      </c>
      <c r="I47" s="131">
        <f>H47*IF(D47&gt;=1,1)</f>
        <v>0</v>
      </c>
      <c r="J47" s="93"/>
      <c r="K47" s="33"/>
      <c r="L47" s="32"/>
      <c r="M47" s="32"/>
      <c r="N47" s="25"/>
      <c r="O47" s="33"/>
      <c r="P47" s="33"/>
      <c r="Q47" s="33"/>
      <c r="R47" s="33"/>
      <c r="S47" s="33"/>
      <c r="T47" s="33"/>
      <c r="U47" s="31"/>
      <c r="V47" s="138">
        <f t="shared" si="4"/>
        <v>0</v>
      </c>
      <c r="W47" s="8"/>
      <c r="X47" s="8"/>
    </row>
    <row r="48" spans="1:22" s="4" customFormat="1" ht="18.75" customHeight="1" thickBot="1">
      <c r="A48" s="219"/>
      <c r="B48" s="306" t="s">
        <v>53</v>
      </c>
      <c r="C48" s="298"/>
      <c r="D48" s="110">
        <v>0</v>
      </c>
      <c r="E48" s="44" t="s">
        <v>219</v>
      </c>
      <c r="F48" s="45">
        <v>2</v>
      </c>
      <c r="G48" s="45" t="s">
        <v>107</v>
      </c>
      <c r="H48" s="46">
        <v>20.5</v>
      </c>
      <c r="I48" s="47"/>
      <c r="J48" s="97"/>
      <c r="K48" s="46"/>
      <c r="L48" s="46"/>
      <c r="M48" s="29">
        <f>H48*IF(D48&gt;=1,1)</f>
        <v>0</v>
      </c>
      <c r="N48" s="95"/>
      <c r="O48" s="48"/>
      <c r="P48" s="48"/>
      <c r="Q48" s="48"/>
      <c r="R48" s="48"/>
      <c r="S48" s="48"/>
      <c r="T48" s="48"/>
      <c r="U48" s="46"/>
      <c r="V48" s="138">
        <f t="shared" si="4"/>
        <v>0</v>
      </c>
    </row>
    <row r="49" spans="1:22" s="4" customFormat="1" ht="18.75" customHeight="1" thickBot="1">
      <c r="A49" s="219"/>
      <c r="B49" s="297"/>
      <c r="C49" s="298"/>
      <c r="D49" s="110">
        <v>0</v>
      </c>
      <c r="E49" s="44" t="s">
        <v>122</v>
      </c>
      <c r="F49" s="45">
        <v>2</v>
      </c>
      <c r="G49" s="45" t="s">
        <v>107</v>
      </c>
      <c r="H49" s="46">
        <v>20.5</v>
      </c>
      <c r="I49" s="47"/>
      <c r="J49" s="48"/>
      <c r="K49" s="46"/>
      <c r="L49" s="46"/>
      <c r="M49" s="29">
        <f aca="true" t="shared" si="5" ref="M49:M62">H49*IF(D49&gt;=1,1)</f>
        <v>0</v>
      </c>
      <c r="N49" s="96"/>
      <c r="O49" s="48"/>
      <c r="P49" s="48"/>
      <c r="Q49" s="48"/>
      <c r="R49" s="48"/>
      <c r="S49" s="48"/>
      <c r="T49" s="48"/>
      <c r="U49" s="46"/>
      <c r="V49" s="138">
        <f t="shared" si="4"/>
        <v>0</v>
      </c>
    </row>
    <row r="50" spans="1:22" s="4" customFormat="1" ht="18.75" customHeight="1" thickBot="1">
      <c r="A50" s="219"/>
      <c r="B50" s="291"/>
      <c r="C50" s="292"/>
      <c r="D50" s="110">
        <v>0</v>
      </c>
      <c r="E50" s="50" t="s">
        <v>156</v>
      </c>
      <c r="F50" s="51">
        <v>2</v>
      </c>
      <c r="G50" s="51" t="s">
        <v>107</v>
      </c>
      <c r="H50" s="52">
        <v>20.5</v>
      </c>
      <c r="I50" s="53"/>
      <c r="J50" s="54"/>
      <c r="K50" s="52"/>
      <c r="L50" s="46"/>
      <c r="M50" s="130">
        <f t="shared" si="5"/>
        <v>0</v>
      </c>
      <c r="N50" s="96"/>
      <c r="O50" s="54"/>
      <c r="P50" s="54"/>
      <c r="Q50" s="54"/>
      <c r="R50" s="54"/>
      <c r="S50" s="54"/>
      <c r="T50" s="54"/>
      <c r="U50" s="52"/>
      <c r="V50" s="138">
        <f t="shared" si="4"/>
        <v>0</v>
      </c>
    </row>
    <row r="51" spans="1:22" s="4" customFormat="1" ht="18.75" customHeight="1" thickBot="1">
      <c r="A51" s="219"/>
      <c r="B51" s="336" t="s">
        <v>238</v>
      </c>
      <c r="C51" s="337"/>
      <c r="D51" s="110">
        <v>0</v>
      </c>
      <c r="E51" s="55" t="s">
        <v>158</v>
      </c>
      <c r="F51" s="56">
        <v>2</v>
      </c>
      <c r="G51" s="56" t="s">
        <v>128</v>
      </c>
      <c r="H51" s="57">
        <v>20.5</v>
      </c>
      <c r="I51" s="58"/>
      <c r="J51" s="59"/>
      <c r="K51" s="57"/>
      <c r="L51" s="57"/>
      <c r="M51" s="125">
        <f t="shared" si="5"/>
        <v>0</v>
      </c>
      <c r="N51" s="128"/>
      <c r="O51" s="59"/>
      <c r="P51" s="59"/>
      <c r="Q51" s="59"/>
      <c r="R51" s="59"/>
      <c r="S51" s="59"/>
      <c r="T51" s="59"/>
      <c r="U51" s="57"/>
      <c r="V51" s="138">
        <f t="shared" si="4"/>
        <v>0</v>
      </c>
    </row>
    <row r="52" spans="1:22" s="4" customFormat="1" ht="18.75" customHeight="1" thickBot="1">
      <c r="A52" s="219"/>
      <c r="B52" s="297"/>
      <c r="C52" s="298"/>
      <c r="D52" s="110">
        <v>0</v>
      </c>
      <c r="E52" s="44" t="s">
        <v>48</v>
      </c>
      <c r="F52" s="45">
        <v>2</v>
      </c>
      <c r="G52" s="45" t="s">
        <v>42</v>
      </c>
      <c r="H52" s="46">
        <v>20.5</v>
      </c>
      <c r="I52" s="47"/>
      <c r="J52" s="48"/>
      <c r="K52" s="46"/>
      <c r="L52" s="46"/>
      <c r="M52" s="125">
        <f t="shared" si="5"/>
        <v>0</v>
      </c>
      <c r="N52" s="28"/>
      <c r="O52" s="48"/>
      <c r="P52" s="48"/>
      <c r="Q52" s="48"/>
      <c r="R52" s="48"/>
      <c r="S52" s="48"/>
      <c r="T52" s="48"/>
      <c r="U52" s="46"/>
      <c r="V52" s="138">
        <f t="shared" si="4"/>
        <v>0</v>
      </c>
    </row>
    <row r="53" spans="1:22" s="4" customFormat="1" ht="18.75" customHeight="1" thickBot="1">
      <c r="A53" s="219"/>
      <c r="B53" s="297"/>
      <c r="C53" s="298"/>
      <c r="D53" s="110">
        <v>0</v>
      </c>
      <c r="E53" s="44" t="s">
        <v>237</v>
      </c>
      <c r="F53" s="45">
        <v>1</v>
      </c>
      <c r="G53" s="45">
        <v>1</v>
      </c>
      <c r="H53" s="60">
        <v>29.25</v>
      </c>
      <c r="I53" s="47"/>
      <c r="J53" s="48"/>
      <c r="K53" s="46"/>
      <c r="L53" s="46"/>
      <c r="M53" s="136">
        <f t="shared" si="5"/>
        <v>0</v>
      </c>
      <c r="N53" s="28"/>
      <c r="O53" s="48"/>
      <c r="P53" s="48"/>
      <c r="Q53" s="48"/>
      <c r="R53" s="48"/>
      <c r="S53" s="48"/>
      <c r="T53" s="48"/>
      <c r="U53" s="46"/>
      <c r="V53" s="138">
        <f t="shared" si="4"/>
        <v>0</v>
      </c>
    </row>
    <row r="54" spans="1:22" s="4" customFormat="1" ht="18.75" customHeight="1" thickBot="1">
      <c r="A54" s="219"/>
      <c r="B54" s="297"/>
      <c r="C54" s="298"/>
      <c r="D54" s="110">
        <v>0</v>
      </c>
      <c r="E54" s="44" t="s">
        <v>34</v>
      </c>
      <c r="F54" s="45">
        <v>2</v>
      </c>
      <c r="G54" s="45" t="s">
        <v>16</v>
      </c>
      <c r="H54" s="46">
        <v>20.5</v>
      </c>
      <c r="I54" s="47"/>
      <c r="J54" s="48"/>
      <c r="K54" s="46"/>
      <c r="L54" s="46"/>
      <c r="M54" s="125">
        <f t="shared" si="5"/>
        <v>0</v>
      </c>
      <c r="N54" s="28"/>
      <c r="O54" s="48"/>
      <c r="P54" s="48"/>
      <c r="Q54" s="48"/>
      <c r="R54" s="48"/>
      <c r="S54" s="48"/>
      <c r="T54" s="48"/>
      <c r="U54" s="46"/>
      <c r="V54" s="138">
        <f t="shared" si="4"/>
        <v>0</v>
      </c>
    </row>
    <row r="55" spans="1:22" s="4" customFormat="1" ht="18.75" customHeight="1" thickBot="1">
      <c r="A55" s="219"/>
      <c r="B55" s="291"/>
      <c r="C55" s="292"/>
      <c r="D55" s="110">
        <v>0</v>
      </c>
      <c r="E55" s="50" t="s">
        <v>81</v>
      </c>
      <c r="F55" s="51">
        <v>1</v>
      </c>
      <c r="G55" s="51">
        <v>1</v>
      </c>
      <c r="H55" s="61">
        <v>29.25</v>
      </c>
      <c r="I55" s="53"/>
      <c r="J55" s="54"/>
      <c r="K55" s="62"/>
      <c r="L55" s="62"/>
      <c r="M55" s="136">
        <f t="shared" si="5"/>
        <v>0</v>
      </c>
      <c r="N55" s="129"/>
      <c r="O55" s="54"/>
      <c r="P55" s="54"/>
      <c r="Q55" s="54"/>
      <c r="R55" s="54"/>
      <c r="S55" s="54"/>
      <c r="T55" s="54"/>
      <c r="U55" s="52"/>
      <c r="V55" s="138">
        <f t="shared" si="4"/>
        <v>0</v>
      </c>
    </row>
    <row r="56" spans="1:22" s="4" customFormat="1" ht="18.75" customHeight="1" thickBot="1">
      <c r="A56" s="219"/>
      <c r="B56" s="306" t="s">
        <v>223</v>
      </c>
      <c r="C56" s="298"/>
      <c r="D56" s="110">
        <v>0</v>
      </c>
      <c r="E56" s="44" t="s">
        <v>109</v>
      </c>
      <c r="F56" s="45">
        <v>2</v>
      </c>
      <c r="G56" s="45" t="s">
        <v>43</v>
      </c>
      <c r="H56" s="46">
        <v>20.5</v>
      </c>
      <c r="I56" s="47"/>
      <c r="J56" s="48"/>
      <c r="K56" s="46"/>
      <c r="L56" s="46"/>
      <c r="M56" s="131">
        <f t="shared" si="5"/>
        <v>0</v>
      </c>
      <c r="N56" s="96"/>
      <c r="O56" s="48"/>
      <c r="P56" s="48"/>
      <c r="Q56" s="48"/>
      <c r="R56" s="48"/>
      <c r="S56" s="48"/>
      <c r="T56" s="48"/>
      <c r="U56" s="46"/>
      <c r="V56" s="138">
        <f t="shared" si="4"/>
        <v>0</v>
      </c>
    </row>
    <row r="57" spans="1:22" s="4" customFormat="1" ht="18.75" customHeight="1" thickBot="1">
      <c r="A57" s="219"/>
      <c r="B57" s="297"/>
      <c r="C57" s="298"/>
      <c r="D57" s="110">
        <v>0</v>
      </c>
      <c r="E57" s="44" t="s">
        <v>82</v>
      </c>
      <c r="F57" s="45">
        <v>2</v>
      </c>
      <c r="G57" s="45" t="s">
        <v>60</v>
      </c>
      <c r="H57" s="46">
        <v>20.5</v>
      </c>
      <c r="I57" s="47"/>
      <c r="J57" s="48"/>
      <c r="K57" s="46"/>
      <c r="L57" s="46"/>
      <c r="M57" s="29">
        <f t="shared" si="5"/>
        <v>0</v>
      </c>
      <c r="N57" s="96"/>
      <c r="O57" s="48"/>
      <c r="P57" s="48"/>
      <c r="Q57" s="48"/>
      <c r="R57" s="48"/>
      <c r="S57" s="48"/>
      <c r="T57" s="48"/>
      <c r="U57" s="46"/>
      <c r="V57" s="138">
        <f t="shared" si="4"/>
        <v>0</v>
      </c>
    </row>
    <row r="58" spans="1:22" s="4" customFormat="1" ht="18.75" customHeight="1" thickBot="1">
      <c r="A58" s="219"/>
      <c r="B58" s="297"/>
      <c r="C58" s="298"/>
      <c r="D58" s="110">
        <v>0</v>
      </c>
      <c r="E58" s="44" t="s">
        <v>99</v>
      </c>
      <c r="F58" s="45">
        <v>2</v>
      </c>
      <c r="G58" s="45" t="s">
        <v>83</v>
      </c>
      <c r="H58" s="46">
        <v>20.5</v>
      </c>
      <c r="I58" s="47"/>
      <c r="J58" s="48"/>
      <c r="K58" s="46"/>
      <c r="L58" s="46"/>
      <c r="M58" s="29">
        <f t="shared" si="5"/>
        <v>0</v>
      </c>
      <c r="N58" s="96"/>
      <c r="O58" s="48"/>
      <c r="P58" s="48"/>
      <c r="Q58" s="48"/>
      <c r="R58" s="48"/>
      <c r="S58" s="48"/>
      <c r="T58" s="48"/>
      <c r="U58" s="46"/>
      <c r="V58" s="138">
        <f t="shared" si="4"/>
        <v>0</v>
      </c>
    </row>
    <row r="59" spans="1:22" s="4" customFormat="1" ht="18.75" customHeight="1" thickBot="1">
      <c r="A59" s="219"/>
      <c r="B59" s="297"/>
      <c r="C59" s="298"/>
      <c r="D59" s="110">
        <v>0</v>
      </c>
      <c r="E59" s="44" t="s">
        <v>19</v>
      </c>
      <c r="F59" s="45">
        <v>2</v>
      </c>
      <c r="G59" s="45" t="s">
        <v>84</v>
      </c>
      <c r="H59" s="46">
        <v>20.5</v>
      </c>
      <c r="I59" s="47"/>
      <c r="J59" s="48"/>
      <c r="K59" s="46"/>
      <c r="L59" s="46"/>
      <c r="M59" s="29">
        <f t="shared" si="5"/>
        <v>0</v>
      </c>
      <c r="N59" s="96"/>
      <c r="O59" s="48"/>
      <c r="P59" s="48"/>
      <c r="Q59" s="48"/>
      <c r="R59" s="48"/>
      <c r="S59" s="48"/>
      <c r="T59" s="48"/>
      <c r="U59" s="46"/>
      <c r="V59" s="138">
        <f t="shared" si="4"/>
        <v>0</v>
      </c>
    </row>
    <row r="60" spans="1:22" s="4" customFormat="1" ht="18.75" customHeight="1" thickBot="1">
      <c r="A60" s="219"/>
      <c r="B60" s="297"/>
      <c r="C60" s="298"/>
      <c r="D60" s="110">
        <v>0</v>
      </c>
      <c r="E60" s="44" t="s">
        <v>217</v>
      </c>
      <c r="F60" s="45">
        <v>2</v>
      </c>
      <c r="G60" s="45" t="s">
        <v>85</v>
      </c>
      <c r="H60" s="46">
        <v>20.5</v>
      </c>
      <c r="I60" s="47"/>
      <c r="J60" s="48"/>
      <c r="K60" s="46"/>
      <c r="L60" s="46"/>
      <c r="M60" s="29">
        <f t="shared" si="5"/>
        <v>0</v>
      </c>
      <c r="N60" s="96"/>
      <c r="O60" s="48"/>
      <c r="P60" s="48"/>
      <c r="Q60" s="48"/>
      <c r="R60" s="48"/>
      <c r="S60" s="48"/>
      <c r="T60" s="48"/>
      <c r="U60" s="46"/>
      <c r="V60" s="138">
        <f t="shared" si="4"/>
        <v>0</v>
      </c>
    </row>
    <row r="61" spans="1:22" s="4" customFormat="1" ht="18.75" customHeight="1" thickBot="1">
      <c r="A61" s="219"/>
      <c r="B61" s="297"/>
      <c r="C61" s="298"/>
      <c r="D61" s="110">
        <v>0</v>
      </c>
      <c r="E61" s="44" t="s">
        <v>218</v>
      </c>
      <c r="F61" s="45">
        <v>2</v>
      </c>
      <c r="G61" s="45" t="s">
        <v>86</v>
      </c>
      <c r="H61" s="46">
        <v>20.5</v>
      </c>
      <c r="I61" s="47"/>
      <c r="J61" s="48"/>
      <c r="K61" s="46"/>
      <c r="L61" s="46"/>
      <c r="M61" s="29">
        <f t="shared" si="5"/>
        <v>0</v>
      </c>
      <c r="N61" s="96"/>
      <c r="O61" s="48"/>
      <c r="P61" s="48"/>
      <c r="Q61" s="48"/>
      <c r="R61" s="48"/>
      <c r="S61" s="48"/>
      <c r="T61" s="48"/>
      <c r="U61" s="46"/>
      <c r="V61" s="138">
        <f t="shared" si="4"/>
        <v>0</v>
      </c>
    </row>
    <row r="62" spans="1:22" s="3" customFormat="1" ht="18.75" customHeight="1" thickBot="1">
      <c r="A62" s="331"/>
      <c r="B62" s="334"/>
      <c r="C62" s="335"/>
      <c r="D62" s="110">
        <v>0</v>
      </c>
      <c r="E62" s="63" t="s">
        <v>100</v>
      </c>
      <c r="F62" s="64">
        <v>2</v>
      </c>
      <c r="G62" s="64" t="s">
        <v>87</v>
      </c>
      <c r="H62" s="65">
        <v>20.5</v>
      </c>
      <c r="I62" s="47"/>
      <c r="J62" s="48"/>
      <c r="K62" s="46"/>
      <c r="L62" s="46"/>
      <c r="M62" s="130">
        <f t="shared" si="5"/>
        <v>0</v>
      </c>
      <c r="N62" s="96"/>
      <c r="O62" s="48"/>
      <c r="P62" s="48"/>
      <c r="Q62" s="48"/>
      <c r="R62" s="48"/>
      <c r="S62" s="48"/>
      <c r="T62" s="48"/>
      <c r="U62" s="46"/>
      <c r="V62" s="139">
        <f t="shared" si="4"/>
        <v>0</v>
      </c>
    </row>
    <row r="63" spans="1:22" s="4" customFormat="1" ht="18.75" customHeight="1" thickBot="1">
      <c r="A63" s="217" t="s">
        <v>51</v>
      </c>
      <c r="B63" s="236" t="s">
        <v>111</v>
      </c>
      <c r="C63" s="237"/>
      <c r="D63" s="110">
        <v>0</v>
      </c>
      <c r="E63" s="67" t="s">
        <v>229</v>
      </c>
      <c r="F63" s="68">
        <v>2</v>
      </c>
      <c r="G63" s="69" t="s">
        <v>220</v>
      </c>
      <c r="H63" s="49">
        <v>39</v>
      </c>
      <c r="I63" s="155"/>
      <c r="J63" s="98"/>
      <c r="K63" s="100"/>
      <c r="L63" s="100"/>
      <c r="M63" s="184"/>
      <c r="N63" s="179">
        <f>H63*IF(D63&gt;=1,1)</f>
        <v>0</v>
      </c>
      <c r="O63" s="185"/>
      <c r="P63" s="98"/>
      <c r="Q63" s="98"/>
      <c r="R63" s="98"/>
      <c r="S63" s="98"/>
      <c r="T63" s="98"/>
      <c r="U63" s="153"/>
      <c r="V63" s="151">
        <f t="shared" si="4"/>
        <v>0</v>
      </c>
    </row>
    <row r="64" spans="1:22" s="4" customFormat="1" ht="18.75" customHeight="1" thickBot="1">
      <c r="A64" s="218"/>
      <c r="B64" s="236"/>
      <c r="C64" s="237"/>
      <c r="D64" s="110">
        <v>0</v>
      </c>
      <c r="E64" s="72" t="s">
        <v>9</v>
      </c>
      <c r="F64" s="71">
        <v>3</v>
      </c>
      <c r="G64" s="45" t="s">
        <v>230</v>
      </c>
      <c r="H64" s="73">
        <v>40</v>
      </c>
      <c r="I64" s="156"/>
      <c r="J64" s="48"/>
      <c r="K64" s="105"/>
      <c r="L64" s="182"/>
      <c r="M64" s="183">
        <f>H64*IF(D64&gt;=1,1)</f>
        <v>0</v>
      </c>
      <c r="N64" s="181"/>
      <c r="O64" s="99"/>
      <c r="P64" s="48"/>
      <c r="Q64" s="48"/>
      <c r="R64" s="99"/>
      <c r="S64" s="99"/>
      <c r="T64" s="48"/>
      <c r="U64" s="154"/>
      <c r="V64" s="141">
        <f t="shared" si="4"/>
        <v>0</v>
      </c>
    </row>
    <row r="65" spans="1:22" s="4" customFormat="1" ht="18.75" customHeight="1" thickBot="1">
      <c r="A65" s="219"/>
      <c r="B65" s="236"/>
      <c r="C65" s="237"/>
      <c r="D65" s="110">
        <v>0</v>
      </c>
      <c r="E65" s="70" t="s">
        <v>8</v>
      </c>
      <c r="F65" s="71">
        <v>1</v>
      </c>
      <c r="G65" s="45" t="s">
        <v>221</v>
      </c>
      <c r="H65" s="46">
        <v>28</v>
      </c>
      <c r="I65" s="156"/>
      <c r="J65" s="48"/>
      <c r="K65" s="99"/>
      <c r="L65" s="99"/>
      <c r="M65" s="99"/>
      <c r="N65" s="48"/>
      <c r="O65" s="46"/>
      <c r="P65" s="179">
        <f>H65/4*2*IF(D65&gt;=1,1)</f>
        <v>0</v>
      </c>
      <c r="Q65" s="181"/>
      <c r="R65" s="99"/>
      <c r="S65" s="177"/>
      <c r="T65" s="179">
        <f>H65/4*2*IF(D65&gt;=1,1)</f>
        <v>0</v>
      </c>
      <c r="U65" s="191"/>
      <c r="V65" s="141">
        <f t="shared" si="4"/>
        <v>0</v>
      </c>
    </row>
    <row r="66" spans="1:22" s="4" customFormat="1" ht="18.75" customHeight="1" thickBot="1">
      <c r="A66" s="219"/>
      <c r="B66" s="238"/>
      <c r="C66" s="238"/>
      <c r="D66" s="110">
        <v>0</v>
      </c>
      <c r="E66" s="74" t="s">
        <v>216</v>
      </c>
      <c r="F66" s="71">
        <v>1</v>
      </c>
      <c r="G66" s="45" t="s">
        <v>89</v>
      </c>
      <c r="H66" s="46">
        <v>19.5</v>
      </c>
      <c r="I66" s="104"/>
      <c r="J66" s="99"/>
      <c r="K66" s="177"/>
      <c r="L66" s="180">
        <f>H66/3*IF(D66&gt;=1,1)</f>
        <v>0</v>
      </c>
      <c r="M66" s="180">
        <f>H66/3*IF(D66&gt;=1,1)</f>
        <v>0</v>
      </c>
      <c r="N66" s="181"/>
      <c r="O66" s="48"/>
      <c r="P66" s="48"/>
      <c r="Q66" s="99"/>
      <c r="R66" s="48"/>
      <c r="S66" s="180">
        <f>H66/3*IF(D66&gt;=1,1)</f>
        <v>0</v>
      </c>
      <c r="T66" s="48"/>
      <c r="U66" s="154"/>
      <c r="V66" s="141">
        <f aca="true" t="shared" si="6" ref="V66:V101">SUM(I66:U66)</f>
        <v>0</v>
      </c>
    </row>
    <row r="67" spans="1:22" s="4" customFormat="1" ht="18.75" customHeight="1" thickBot="1">
      <c r="A67" s="219"/>
      <c r="B67" s="238"/>
      <c r="C67" s="238"/>
      <c r="D67" s="110">
        <v>0</v>
      </c>
      <c r="E67" s="74" t="s">
        <v>137</v>
      </c>
      <c r="F67" s="71">
        <v>1</v>
      </c>
      <c r="G67" s="45" t="s">
        <v>138</v>
      </c>
      <c r="H67" s="46">
        <v>19.5</v>
      </c>
      <c r="I67" s="104"/>
      <c r="J67" s="177"/>
      <c r="K67" s="180">
        <f>H67/10*9/2*IF(D67&gt;=1,1)</f>
        <v>0</v>
      </c>
      <c r="L67" s="178"/>
      <c r="M67" s="158"/>
      <c r="N67" s="177"/>
      <c r="O67" s="180">
        <f>H67*(1/10)*IF(D67&gt;=1,1)</f>
        <v>0</v>
      </c>
      <c r="P67" s="186"/>
      <c r="Q67" s="99"/>
      <c r="R67" s="48"/>
      <c r="S67" s="180">
        <f>H67/10*9/2*IF(D67&gt;=1,1)</f>
        <v>0</v>
      </c>
      <c r="T67" s="48"/>
      <c r="U67" s="154"/>
      <c r="V67" s="141">
        <f>SUM(I67:U67)</f>
        <v>0</v>
      </c>
    </row>
    <row r="68" spans="1:22" s="4" customFormat="1" ht="18.75" customHeight="1" thickBot="1">
      <c r="A68" s="219"/>
      <c r="B68" s="238"/>
      <c r="C68" s="238"/>
      <c r="D68" s="110">
        <v>0</v>
      </c>
      <c r="E68" s="74" t="s">
        <v>11</v>
      </c>
      <c r="F68" s="75">
        <v>3</v>
      </c>
      <c r="G68" s="45" t="s">
        <v>91</v>
      </c>
      <c r="H68" s="46">
        <v>40</v>
      </c>
      <c r="I68" s="156"/>
      <c r="J68" s="48"/>
      <c r="K68" s="99"/>
      <c r="L68" s="99"/>
      <c r="M68" s="99"/>
      <c r="N68" s="46"/>
      <c r="O68" s="179">
        <f aca="true" t="shared" si="7" ref="O68:O73">H68/2*IF(D68&gt;=1,1)</f>
        <v>0</v>
      </c>
      <c r="P68" s="181"/>
      <c r="Q68" s="46"/>
      <c r="R68" s="179">
        <f aca="true" t="shared" si="8" ref="R68:R73">H68/4*2*IF(D68&gt;=1,1)</f>
        <v>0</v>
      </c>
      <c r="S68" s="181"/>
      <c r="T68" s="99"/>
      <c r="U68" s="154"/>
      <c r="V68" s="141">
        <f t="shared" si="6"/>
        <v>0</v>
      </c>
    </row>
    <row r="69" spans="1:22" s="4" customFormat="1" ht="18.75" customHeight="1" thickBot="1">
      <c r="A69" s="219"/>
      <c r="B69" s="238"/>
      <c r="C69" s="238"/>
      <c r="D69" s="110">
        <v>0</v>
      </c>
      <c r="E69" s="74" t="s">
        <v>139</v>
      </c>
      <c r="F69" s="75">
        <v>3</v>
      </c>
      <c r="G69" s="45" t="s">
        <v>140</v>
      </c>
      <c r="H69" s="46">
        <v>40</v>
      </c>
      <c r="I69" s="156"/>
      <c r="J69" s="48"/>
      <c r="K69" s="99"/>
      <c r="L69" s="99"/>
      <c r="M69" s="99"/>
      <c r="N69" s="46"/>
      <c r="O69" s="179">
        <f t="shared" si="7"/>
        <v>0</v>
      </c>
      <c r="P69" s="181"/>
      <c r="Q69" s="46"/>
      <c r="R69" s="179">
        <f t="shared" si="8"/>
        <v>0</v>
      </c>
      <c r="S69" s="181"/>
      <c r="T69" s="99"/>
      <c r="U69" s="154"/>
      <c r="V69" s="141">
        <f>SUM(I69:U69)</f>
        <v>0</v>
      </c>
    </row>
    <row r="70" spans="1:22" s="4" customFormat="1" ht="18.75" customHeight="1" thickBot="1">
      <c r="A70" s="219"/>
      <c r="B70" s="238"/>
      <c r="C70" s="238"/>
      <c r="D70" s="110">
        <v>0</v>
      </c>
      <c r="E70" s="74" t="s">
        <v>118</v>
      </c>
      <c r="F70" s="75">
        <v>3</v>
      </c>
      <c r="G70" s="45" t="s">
        <v>92</v>
      </c>
      <c r="H70" s="46">
        <v>40</v>
      </c>
      <c r="I70" s="156"/>
      <c r="J70" s="48"/>
      <c r="K70" s="99"/>
      <c r="L70" s="99"/>
      <c r="M70" s="99"/>
      <c r="N70" s="46"/>
      <c r="O70" s="179">
        <f t="shared" si="7"/>
        <v>0</v>
      </c>
      <c r="P70" s="181"/>
      <c r="Q70" s="46"/>
      <c r="R70" s="179">
        <f t="shared" si="8"/>
        <v>0</v>
      </c>
      <c r="S70" s="181"/>
      <c r="T70" s="99"/>
      <c r="U70" s="154"/>
      <c r="V70" s="141">
        <f t="shared" si="6"/>
        <v>0</v>
      </c>
    </row>
    <row r="71" spans="1:22" s="4" customFormat="1" ht="18.75" customHeight="1" thickBot="1">
      <c r="A71" s="219"/>
      <c r="B71" s="238"/>
      <c r="C71" s="238"/>
      <c r="D71" s="110">
        <v>0</v>
      </c>
      <c r="E71" s="74" t="s">
        <v>119</v>
      </c>
      <c r="F71" s="75">
        <v>3</v>
      </c>
      <c r="G71" s="45" t="s">
        <v>93</v>
      </c>
      <c r="H71" s="46">
        <v>40</v>
      </c>
      <c r="I71" s="156"/>
      <c r="J71" s="48"/>
      <c r="K71" s="99"/>
      <c r="L71" s="99"/>
      <c r="M71" s="99"/>
      <c r="N71" s="46"/>
      <c r="O71" s="179">
        <f t="shared" si="7"/>
        <v>0</v>
      </c>
      <c r="P71" s="181"/>
      <c r="Q71" s="46"/>
      <c r="R71" s="179">
        <f t="shared" si="8"/>
        <v>0</v>
      </c>
      <c r="S71" s="181"/>
      <c r="T71" s="99"/>
      <c r="U71" s="154"/>
      <c r="V71" s="141">
        <f t="shared" si="6"/>
        <v>0</v>
      </c>
    </row>
    <row r="72" spans="1:22" s="4" customFormat="1" ht="18.75" customHeight="1" thickBot="1">
      <c r="A72" s="219"/>
      <c r="B72" s="238"/>
      <c r="C72" s="238"/>
      <c r="D72" s="110">
        <v>0</v>
      </c>
      <c r="E72" s="74" t="s">
        <v>120</v>
      </c>
      <c r="F72" s="75">
        <v>3</v>
      </c>
      <c r="G72" s="45" t="s">
        <v>200</v>
      </c>
      <c r="H72" s="46">
        <v>40</v>
      </c>
      <c r="I72" s="156"/>
      <c r="J72" s="48"/>
      <c r="K72" s="99"/>
      <c r="L72" s="99"/>
      <c r="M72" s="99"/>
      <c r="N72" s="46"/>
      <c r="O72" s="179">
        <f t="shared" si="7"/>
        <v>0</v>
      </c>
      <c r="P72" s="181"/>
      <c r="Q72" s="46"/>
      <c r="R72" s="179">
        <f t="shared" si="8"/>
        <v>0</v>
      </c>
      <c r="S72" s="181"/>
      <c r="T72" s="99"/>
      <c r="U72" s="154"/>
      <c r="V72" s="141">
        <f t="shared" si="6"/>
        <v>0</v>
      </c>
    </row>
    <row r="73" spans="1:22" s="4" customFormat="1" ht="18.75" customHeight="1" thickBot="1">
      <c r="A73" s="219"/>
      <c r="B73" s="238"/>
      <c r="C73" s="238"/>
      <c r="D73" s="110">
        <v>0</v>
      </c>
      <c r="E73" s="74" t="s">
        <v>121</v>
      </c>
      <c r="F73" s="75">
        <v>3</v>
      </c>
      <c r="G73" s="45" t="s">
        <v>201</v>
      </c>
      <c r="H73" s="46">
        <v>40</v>
      </c>
      <c r="I73" s="156"/>
      <c r="J73" s="48"/>
      <c r="K73" s="99"/>
      <c r="L73" s="99"/>
      <c r="M73" s="99"/>
      <c r="N73" s="46"/>
      <c r="O73" s="179">
        <f t="shared" si="7"/>
        <v>0</v>
      </c>
      <c r="P73" s="181"/>
      <c r="Q73" s="46"/>
      <c r="R73" s="179">
        <f t="shared" si="8"/>
        <v>0</v>
      </c>
      <c r="S73" s="181"/>
      <c r="T73" s="99"/>
      <c r="U73" s="154"/>
      <c r="V73" s="141">
        <f t="shared" si="6"/>
        <v>0</v>
      </c>
    </row>
    <row r="74" spans="1:22" s="4" customFormat="1" ht="18.75" customHeight="1" thickBot="1">
      <c r="A74" s="219"/>
      <c r="B74" s="238"/>
      <c r="C74" s="238"/>
      <c r="D74" s="110">
        <v>0</v>
      </c>
      <c r="E74" s="74" t="s">
        <v>10</v>
      </c>
      <c r="F74" s="75">
        <v>1</v>
      </c>
      <c r="G74" s="45" t="s">
        <v>90</v>
      </c>
      <c r="H74" s="46">
        <v>28</v>
      </c>
      <c r="I74" s="156"/>
      <c r="J74" s="48"/>
      <c r="K74" s="99"/>
      <c r="L74" s="99"/>
      <c r="M74" s="99"/>
      <c r="N74" s="48"/>
      <c r="O74" s="46"/>
      <c r="P74" s="179">
        <f>H74/4*2*IF(D74&gt;=1,1)</f>
        <v>0</v>
      </c>
      <c r="Q74" s="181"/>
      <c r="R74" s="99"/>
      <c r="S74" s="177"/>
      <c r="T74" s="179">
        <f>H74/4*2*IF(D74&gt;=1,1)</f>
        <v>0</v>
      </c>
      <c r="U74" s="191"/>
      <c r="V74" s="141">
        <f>SUM(I74:U74)</f>
        <v>0</v>
      </c>
    </row>
    <row r="75" spans="1:22" s="4" customFormat="1" ht="18.75" customHeight="1" thickBot="1">
      <c r="A75" s="219"/>
      <c r="B75" s="238"/>
      <c r="C75" s="238"/>
      <c r="D75" s="110">
        <v>0</v>
      </c>
      <c r="E75" s="74" t="s">
        <v>30</v>
      </c>
      <c r="F75" s="75">
        <v>2</v>
      </c>
      <c r="G75" s="45" t="s">
        <v>202</v>
      </c>
      <c r="H75" s="46">
        <v>20.5</v>
      </c>
      <c r="I75" s="156"/>
      <c r="J75" s="48"/>
      <c r="K75" s="99"/>
      <c r="L75" s="99"/>
      <c r="M75" s="99"/>
      <c r="N75" s="177"/>
      <c r="O75" s="179">
        <f>H75*IF(D75&gt;=1,1)</f>
        <v>0</v>
      </c>
      <c r="P75" s="186"/>
      <c r="Q75" s="48"/>
      <c r="R75" s="48"/>
      <c r="S75" s="48"/>
      <c r="T75" s="99"/>
      <c r="U75" s="154"/>
      <c r="V75" s="141">
        <f t="shared" si="6"/>
        <v>0</v>
      </c>
    </row>
    <row r="76" spans="1:22" s="4" customFormat="1" ht="18.75" customHeight="1" thickBot="1">
      <c r="A76" s="219"/>
      <c r="B76" s="238"/>
      <c r="C76" s="238"/>
      <c r="D76" s="110">
        <v>0</v>
      </c>
      <c r="E76" s="74" t="s">
        <v>141</v>
      </c>
      <c r="F76" s="71">
        <v>1</v>
      </c>
      <c r="G76" s="45" t="s">
        <v>142</v>
      </c>
      <c r="H76" s="46">
        <v>19.5</v>
      </c>
      <c r="I76" s="156"/>
      <c r="J76" s="48"/>
      <c r="K76" s="99"/>
      <c r="L76" s="99"/>
      <c r="M76" s="99"/>
      <c r="N76" s="48"/>
      <c r="O76" s="48"/>
      <c r="P76" s="177"/>
      <c r="Q76" s="212">
        <f>H76/4*IF(D76&gt;=1,1)</f>
        <v>0</v>
      </c>
      <c r="R76" s="212">
        <f>H76/4*IF(D76&gt;=1,1)</f>
        <v>0</v>
      </c>
      <c r="S76" s="212">
        <f>H76/4*IF(D76&gt;=1,1)</f>
        <v>0</v>
      </c>
      <c r="T76" s="46"/>
      <c r="U76" s="213">
        <f>H76/4*IF(D76&gt;=1,1)</f>
        <v>0</v>
      </c>
      <c r="V76" s="141">
        <f t="shared" si="6"/>
        <v>0</v>
      </c>
    </row>
    <row r="77" spans="1:22" s="4" customFormat="1" ht="18.75" customHeight="1" thickBot="1">
      <c r="A77" s="219"/>
      <c r="B77" s="238"/>
      <c r="C77" s="238"/>
      <c r="D77" s="110">
        <v>0</v>
      </c>
      <c r="E77" s="74" t="s">
        <v>31</v>
      </c>
      <c r="F77" s="71">
        <v>2</v>
      </c>
      <c r="G77" s="45" t="s">
        <v>203</v>
      </c>
      <c r="H77" s="46">
        <v>20.5</v>
      </c>
      <c r="I77" s="104"/>
      <c r="J77" s="177"/>
      <c r="K77" s="179">
        <f>H77/10*8*IF(D77&gt;=1,1)</f>
        <v>0</v>
      </c>
      <c r="L77" s="180">
        <f>H77/10*1*IF(D77&gt;=1,1)</f>
        <v>0</v>
      </c>
      <c r="M77" s="181"/>
      <c r="N77" s="48"/>
      <c r="O77" s="48"/>
      <c r="P77" s="48"/>
      <c r="Q77" s="48"/>
      <c r="R77" s="48"/>
      <c r="S77" s="46"/>
      <c r="T77" s="180">
        <f>H77/10*1*IF(D77&gt;=1,1)</f>
        <v>0</v>
      </c>
      <c r="U77" s="192"/>
      <c r="V77" s="141">
        <f t="shared" si="6"/>
        <v>0</v>
      </c>
    </row>
    <row r="78" spans="1:22" s="4" customFormat="1" ht="18.75" customHeight="1" thickBot="1">
      <c r="A78" s="219"/>
      <c r="B78" s="238"/>
      <c r="C78" s="238"/>
      <c r="D78" s="110">
        <v>0</v>
      </c>
      <c r="E78" s="74" t="s">
        <v>32</v>
      </c>
      <c r="F78" s="71">
        <v>2</v>
      </c>
      <c r="G78" s="45">
        <v>3</v>
      </c>
      <c r="H78" s="46">
        <v>55</v>
      </c>
      <c r="I78" s="156"/>
      <c r="J78" s="48"/>
      <c r="K78" s="99"/>
      <c r="L78" s="99"/>
      <c r="M78" s="99"/>
      <c r="N78" s="48"/>
      <c r="O78" s="46"/>
      <c r="P78" s="180">
        <f>H78/10*9/2*IF(D78&gt;=1,1)</f>
        <v>0</v>
      </c>
      <c r="Q78" s="181"/>
      <c r="R78" s="48"/>
      <c r="S78" s="46"/>
      <c r="T78" s="179">
        <f>H78/10*1*IF(D78&gt;=1,1)</f>
        <v>0</v>
      </c>
      <c r="U78" s="180">
        <f>H78/10*9/2*IF(D78&gt;=1,1)</f>
        <v>0</v>
      </c>
      <c r="V78" s="141">
        <f t="shared" si="6"/>
        <v>0</v>
      </c>
    </row>
    <row r="79" spans="1:22" s="4" customFormat="1" ht="18.75" customHeight="1" thickBot="1">
      <c r="A79" s="219"/>
      <c r="B79" s="238"/>
      <c r="C79" s="238"/>
      <c r="D79" s="110">
        <v>0</v>
      </c>
      <c r="E79" s="74" t="s">
        <v>204</v>
      </c>
      <c r="F79" s="71">
        <v>2</v>
      </c>
      <c r="G79" s="45">
        <v>3</v>
      </c>
      <c r="H79" s="46">
        <v>55</v>
      </c>
      <c r="I79" s="156"/>
      <c r="J79" s="48"/>
      <c r="K79" s="99"/>
      <c r="L79" s="99"/>
      <c r="M79" s="99"/>
      <c r="N79" s="48"/>
      <c r="O79" s="46"/>
      <c r="P79" s="179">
        <f>H79/2*IF(D79&gt;=1,1)</f>
        <v>0</v>
      </c>
      <c r="Q79" s="181"/>
      <c r="R79" s="48"/>
      <c r="S79" s="48"/>
      <c r="T79" s="99"/>
      <c r="U79" s="179">
        <f>H79/2*IF(D79&gt;=1,1)</f>
        <v>0</v>
      </c>
      <c r="V79" s="141">
        <f t="shared" si="6"/>
        <v>0</v>
      </c>
    </row>
    <row r="80" spans="1:22" s="4" customFormat="1" ht="18.75" customHeight="1" thickBot="1">
      <c r="A80" s="219"/>
      <c r="B80" s="238"/>
      <c r="C80" s="238"/>
      <c r="D80" s="110">
        <v>0</v>
      </c>
      <c r="E80" s="74" t="s">
        <v>205</v>
      </c>
      <c r="F80" s="71">
        <v>2</v>
      </c>
      <c r="G80" s="45" t="s">
        <v>68</v>
      </c>
      <c r="H80" s="46">
        <v>20.5</v>
      </c>
      <c r="I80" s="156"/>
      <c r="J80" s="48"/>
      <c r="K80" s="99"/>
      <c r="L80" s="99"/>
      <c r="M80" s="99"/>
      <c r="N80" s="46"/>
      <c r="O80" s="180">
        <f>H80/10*9*IF(D80&gt;=1,1)</f>
        <v>0</v>
      </c>
      <c r="P80" s="186"/>
      <c r="Q80" s="48"/>
      <c r="R80" s="48"/>
      <c r="S80" s="46"/>
      <c r="T80" s="180">
        <f>H80/10*1*IF(D80&gt;=1,1)</f>
        <v>0</v>
      </c>
      <c r="U80" s="192"/>
      <c r="V80" s="141">
        <f t="shared" si="6"/>
        <v>0</v>
      </c>
    </row>
    <row r="81" spans="1:22" s="4" customFormat="1" ht="18.75" customHeight="1" thickBot="1">
      <c r="A81" s="219"/>
      <c r="B81" s="238"/>
      <c r="C81" s="238"/>
      <c r="D81" s="110">
        <v>0</v>
      </c>
      <c r="E81" s="76" t="s">
        <v>56</v>
      </c>
      <c r="F81" s="71">
        <v>3</v>
      </c>
      <c r="G81" s="45" t="s">
        <v>68</v>
      </c>
      <c r="H81" s="46">
        <v>40</v>
      </c>
      <c r="I81" s="156"/>
      <c r="J81" s="48"/>
      <c r="K81" s="99"/>
      <c r="L81" s="99"/>
      <c r="M81" s="99"/>
      <c r="N81" s="46"/>
      <c r="O81" s="179">
        <f>H81/10*4.5*IF(D81&gt;=1,1)</f>
        <v>0</v>
      </c>
      <c r="P81" s="186"/>
      <c r="Q81" s="46"/>
      <c r="R81" s="179">
        <f>H81/10*4.5*IF(D81&gt;=1,1)</f>
        <v>0</v>
      </c>
      <c r="S81" s="193"/>
      <c r="T81" s="179">
        <f>H81/10*1*IF(D81&gt;=1,1)</f>
        <v>0</v>
      </c>
      <c r="U81" s="192"/>
      <c r="V81" s="141">
        <f t="shared" si="6"/>
        <v>0</v>
      </c>
    </row>
    <row r="82" spans="1:22" s="4" customFormat="1" ht="18.75" customHeight="1" thickBot="1">
      <c r="A82" s="219"/>
      <c r="B82" s="238"/>
      <c r="C82" s="238"/>
      <c r="D82" s="110">
        <v>0</v>
      </c>
      <c r="E82" s="74" t="s">
        <v>143</v>
      </c>
      <c r="F82" s="71">
        <v>2</v>
      </c>
      <c r="G82" s="45" t="s">
        <v>69</v>
      </c>
      <c r="H82" s="46">
        <v>20.5</v>
      </c>
      <c r="I82" s="156"/>
      <c r="J82" s="48"/>
      <c r="K82" s="99"/>
      <c r="L82" s="99"/>
      <c r="M82" s="99"/>
      <c r="N82" s="182"/>
      <c r="O82" s="179">
        <f>H82*IF(D82&gt;=1,1)</f>
        <v>0</v>
      </c>
      <c r="P82" s="186"/>
      <c r="Q82" s="48"/>
      <c r="R82" s="48"/>
      <c r="S82" s="48"/>
      <c r="T82" s="99"/>
      <c r="U82" s="154"/>
      <c r="V82" s="152">
        <f t="shared" si="6"/>
        <v>0</v>
      </c>
    </row>
    <row r="83" spans="1:22" s="4" customFormat="1" ht="18.75" customHeight="1" thickBot="1">
      <c r="A83" s="219"/>
      <c r="B83" s="239"/>
      <c r="C83" s="239"/>
      <c r="D83" s="110">
        <v>0</v>
      </c>
      <c r="E83" s="77" t="s">
        <v>157</v>
      </c>
      <c r="F83" s="78">
        <v>6</v>
      </c>
      <c r="G83" s="79">
        <v>4</v>
      </c>
      <c r="H83" s="80">
        <v>360</v>
      </c>
      <c r="I83" s="161"/>
      <c r="J83" s="102"/>
      <c r="K83" s="102"/>
      <c r="L83" s="102"/>
      <c r="M83" s="102"/>
      <c r="N83" s="106"/>
      <c r="O83" s="99"/>
      <c r="P83" s="187"/>
      <c r="Q83" s="189">
        <f>H83/6*2*IF(D83&gt;=1,1)</f>
        <v>0</v>
      </c>
      <c r="R83" s="190"/>
      <c r="S83" s="189">
        <f>H83/3*1*IF(D83&gt;=1,1)</f>
        <v>0</v>
      </c>
      <c r="T83" s="194"/>
      <c r="U83" s="179">
        <f>H83/3*1*IF(D83&gt;=1,1)</f>
        <v>0</v>
      </c>
      <c r="V83" s="141">
        <f t="shared" si="6"/>
        <v>0</v>
      </c>
    </row>
    <row r="84" spans="1:22" s="4" customFormat="1" ht="18.75" customHeight="1" thickBot="1">
      <c r="A84" s="219"/>
      <c r="B84" s="316" t="s">
        <v>17</v>
      </c>
      <c r="C84" s="242" t="s">
        <v>70</v>
      </c>
      <c r="D84" s="110">
        <v>0</v>
      </c>
      <c r="E84" s="74" t="s">
        <v>144</v>
      </c>
      <c r="F84" s="81">
        <v>2</v>
      </c>
      <c r="G84" s="82" t="s">
        <v>138</v>
      </c>
      <c r="H84" s="83">
        <v>20.5</v>
      </c>
      <c r="I84" s="162"/>
      <c r="J84" s="97"/>
      <c r="K84" s="101"/>
      <c r="L84" s="101"/>
      <c r="M84" s="101"/>
      <c r="N84" s="83"/>
      <c r="O84" s="202">
        <f>H84*IF(D84&gt;=1,1)</f>
        <v>0</v>
      </c>
      <c r="P84" s="203"/>
      <c r="Q84" s="48"/>
      <c r="R84" s="97"/>
      <c r="S84" s="48"/>
      <c r="T84" s="101"/>
      <c r="U84" s="154"/>
      <c r="V84" s="140">
        <f t="shared" si="6"/>
        <v>0</v>
      </c>
    </row>
    <row r="85" spans="1:22" s="4" customFormat="1" ht="18.75" customHeight="1" thickBot="1">
      <c r="A85" s="219"/>
      <c r="B85" s="317"/>
      <c r="C85" s="243"/>
      <c r="D85" s="110">
        <v>0</v>
      </c>
      <c r="E85" s="74" t="s">
        <v>126</v>
      </c>
      <c r="F85" s="71">
        <v>2</v>
      </c>
      <c r="G85" s="45" t="s">
        <v>173</v>
      </c>
      <c r="H85" s="46">
        <v>20.5</v>
      </c>
      <c r="I85" s="156"/>
      <c r="J85" s="48"/>
      <c r="K85" s="99"/>
      <c r="L85" s="99"/>
      <c r="M85" s="99"/>
      <c r="N85" s="46"/>
      <c r="O85" s="198">
        <f>H85/10*9*IF(D85&gt;=1,1)</f>
        <v>0</v>
      </c>
      <c r="P85" s="186"/>
      <c r="Q85" s="48"/>
      <c r="R85" s="48"/>
      <c r="S85" s="46"/>
      <c r="T85" s="198">
        <f>H85/10*1*IF(D85&gt;=1,1)</f>
        <v>0</v>
      </c>
      <c r="U85" s="192"/>
      <c r="V85" s="138">
        <f t="shared" si="6"/>
        <v>0</v>
      </c>
    </row>
    <row r="86" spans="1:22" s="4" customFormat="1" ht="18.75" customHeight="1" thickBot="1">
      <c r="A86" s="219"/>
      <c r="B86" s="317"/>
      <c r="C86" s="243"/>
      <c r="D86" s="110">
        <v>0</v>
      </c>
      <c r="E86" s="72" t="s">
        <v>145</v>
      </c>
      <c r="F86" s="71">
        <v>2</v>
      </c>
      <c r="G86" s="45" t="s">
        <v>153</v>
      </c>
      <c r="H86" s="73">
        <v>20.5</v>
      </c>
      <c r="I86" s="156"/>
      <c r="J86" s="48"/>
      <c r="K86" s="48"/>
      <c r="L86" s="48"/>
      <c r="M86" s="48"/>
      <c r="N86" s="177"/>
      <c r="O86" s="202">
        <f>H86*IF(D86&gt;=1,1)</f>
        <v>0</v>
      </c>
      <c r="P86" s="204"/>
      <c r="Q86" s="105"/>
      <c r="R86" s="48"/>
      <c r="S86" s="48"/>
      <c r="T86" s="99"/>
      <c r="U86" s="154"/>
      <c r="V86" s="138">
        <f t="shared" si="6"/>
        <v>0</v>
      </c>
    </row>
    <row r="87" spans="1:22" s="4" customFormat="1" ht="18.75" customHeight="1" thickBot="1">
      <c r="A87" s="219"/>
      <c r="B87" s="317"/>
      <c r="C87" s="243"/>
      <c r="D87" s="110">
        <v>0</v>
      </c>
      <c r="E87" s="74" t="s">
        <v>146</v>
      </c>
      <c r="F87" s="71">
        <v>3</v>
      </c>
      <c r="G87" s="45" t="s">
        <v>173</v>
      </c>
      <c r="H87" s="46">
        <v>39</v>
      </c>
      <c r="I87" s="156"/>
      <c r="J87" s="48"/>
      <c r="K87" s="99"/>
      <c r="L87" s="99"/>
      <c r="M87" s="177"/>
      <c r="N87" s="200">
        <f>H87*IF(D87&gt;=1,1)</f>
        <v>0</v>
      </c>
      <c r="O87" s="181"/>
      <c r="P87" s="105"/>
      <c r="Q87" s="48"/>
      <c r="R87" s="48"/>
      <c r="S87" s="48"/>
      <c r="T87" s="99"/>
      <c r="U87" s="157"/>
      <c r="V87" s="138">
        <f t="shared" si="6"/>
        <v>0</v>
      </c>
    </row>
    <row r="88" spans="1:22" s="4" customFormat="1" ht="18.75" customHeight="1" thickBot="1">
      <c r="A88" s="219"/>
      <c r="B88" s="317"/>
      <c r="C88" s="243"/>
      <c r="D88" s="110">
        <v>0</v>
      </c>
      <c r="E88" s="74" t="s">
        <v>147</v>
      </c>
      <c r="F88" s="71">
        <v>2</v>
      </c>
      <c r="G88" s="45" t="s">
        <v>148</v>
      </c>
      <c r="H88" s="46">
        <v>20.5</v>
      </c>
      <c r="I88" s="156"/>
      <c r="J88" s="48"/>
      <c r="K88" s="99"/>
      <c r="L88" s="99"/>
      <c r="M88" s="99"/>
      <c r="N88" s="46"/>
      <c r="O88" s="202">
        <f>H88*IF(D88&gt;=1,1)</f>
        <v>0</v>
      </c>
      <c r="P88" s="186"/>
      <c r="Q88" s="48"/>
      <c r="R88" s="48"/>
      <c r="S88" s="48"/>
      <c r="T88" s="99"/>
      <c r="U88" s="164"/>
      <c r="V88" s="138">
        <f t="shared" si="6"/>
        <v>0</v>
      </c>
    </row>
    <row r="89" spans="1:22" s="4" customFormat="1" ht="18.75" customHeight="1" thickBot="1">
      <c r="A89" s="219"/>
      <c r="B89" s="317"/>
      <c r="C89" s="243"/>
      <c r="D89" s="110">
        <v>0</v>
      </c>
      <c r="E89" s="74" t="s">
        <v>160</v>
      </c>
      <c r="F89" s="71">
        <v>2</v>
      </c>
      <c r="G89" s="45" t="s">
        <v>142</v>
      </c>
      <c r="H89" s="46">
        <v>20.5</v>
      </c>
      <c r="I89" s="156"/>
      <c r="J89" s="48"/>
      <c r="K89" s="99"/>
      <c r="L89" s="99"/>
      <c r="M89" s="158"/>
      <c r="N89" s="177"/>
      <c r="O89" s="198">
        <f>H89/10*9*IF(D89&gt;=1,1)</f>
        <v>0</v>
      </c>
      <c r="P89" s="204"/>
      <c r="Q89" s="48"/>
      <c r="R89" s="48"/>
      <c r="S89" s="46"/>
      <c r="T89" s="198">
        <f>H89/10*1*IF(D89&gt;=1,1)</f>
        <v>0</v>
      </c>
      <c r="U89" s="192"/>
      <c r="V89" s="138">
        <f t="shared" si="6"/>
        <v>0</v>
      </c>
    </row>
    <row r="90" spans="1:22" s="4" customFormat="1" ht="18.75" customHeight="1" thickBot="1">
      <c r="A90" s="219"/>
      <c r="B90" s="317"/>
      <c r="C90" s="243"/>
      <c r="D90" s="110">
        <v>0</v>
      </c>
      <c r="E90" s="74" t="s">
        <v>20</v>
      </c>
      <c r="F90" s="71">
        <v>2</v>
      </c>
      <c r="G90" s="45" t="s">
        <v>142</v>
      </c>
      <c r="H90" s="46">
        <v>20.5</v>
      </c>
      <c r="I90" s="156"/>
      <c r="J90" s="48"/>
      <c r="K90" s="99"/>
      <c r="L90" s="99"/>
      <c r="M90" s="99"/>
      <c r="N90" s="46"/>
      <c r="O90" s="198">
        <f>H90/10*9*IF(D90&gt;=1,1)</f>
        <v>0</v>
      </c>
      <c r="P90" s="204"/>
      <c r="Q90" s="48"/>
      <c r="R90" s="48"/>
      <c r="S90" s="46"/>
      <c r="T90" s="198">
        <f>H90/10*1*IF(D90&gt;=1,1)</f>
        <v>0</v>
      </c>
      <c r="U90" s="192"/>
      <c r="V90" s="138">
        <f t="shared" si="6"/>
        <v>0</v>
      </c>
    </row>
    <row r="91" spans="1:22" s="4" customFormat="1" ht="18.75" customHeight="1" thickBot="1">
      <c r="A91" s="219"/>
      <c r="B91" s="317"/>
      <c r="C91" s="243"/>
      <c r="D91" s="110">
        <v>0</v>
      </c>
      <c r="E91" s="74" t="s">
        <v>161</v>
      </c>
      <c r="F91" s="71">
        <v>2</v>
      </c>
      <c r="G91" s="45" t="s">
        <v>175</v>
      </c>
      <c r="H91" s="46">
        <v>20.5</v>
      </c>
      <c r="I91" s="156"/>
      <c r="J91" s="48"/>
      <c r="K91" s="177"/>
      <c r="L91" s="99"/>
      <c r="M91" s="181"/>
      <c r="N91" s="46"/>
      <c r="O91" s="198">
        <f>H91/10*9*IF(D91&gt;=1,1)</f>
        <v>0</v>
      </c>
      <c r="P91" s="204"/>
      <c r="Q91" s="48"/>
      <c r="R91" s="48"/>
      <c r="S91" s="48"/>
      <c r="T91" s="198">
        <f>H91/10*1*IF(D91&gt;=1,1)</f>
        <v>0</v>
      </c>
      <c r="U91" s="164"/>
      <c r="V91" s="138">
        <f t="shared" si="6"/>
        <v>0</v>
      </c>
    </row>
    <row r="92" spans="1:22" s="4" customFormat="1" ht="18.75" customHeight="1" thickBot="1">
      <c r="A92" s="219"/>
      <c r="B92" s="317"/>
      <c r="C92" s="243"/>
      <c r="D92" s="110">
        <v>0</v>
      </c>
      <c r="E92" s="74" t="s">
        <v>39</v>
      </c>
      <c r="F92" s="71">
        <v>2</v>
      </c>
      <c r="G92" s="45" t="s">
        <v>40</v>
      </c>
      <c r="H92" s="46">
        <v>20.5</v>
      </c>
      <c r="I92" s="156"/>
      <c r="J92" s="48"/>
      <c r="K92" s="99"/>
      <c r="L92" s="99"/>
      <c r="M92" s="99"/>
      <c r="N92" s="205"/>
      <c r="O92" s="198">
        <f>H92/2*IF(D92&gt;=1,1)</f>
        <v>0</v>
      </c>
      <c r="P92" s="181"/>
      <c r="Q92" s="48"/>
      <c r="R92" s="48"/>
      <c r="S92" s="198">
        <f>H92/2*IF(D92&gt;=1,1)</f>
        <v>0</v>
      </c>
      <c r="T92" s="99"/>
      <c r="U92" s="154"/>
      <c r="V92" s="138">
        <f>SUM(I92:U92)</f>
        <v>0</v>
      </c>
    </row>
    <row r="93" spans="1:22" s="4" customFormat="1" ht="18.75" customHeight="1" thickBot="1">
      <c r="A93" s="219"/>
      <c r="B93" s="317"/>
      <c r="C93" s="243"/>
      <c r="D93" s="110">
        <v>0</v>
      </c>
      <c r="E93" s="74" t="s">
        <v>41</v>
      </c>
      <c r="F93" s="71">
        <v>2</v>
      </c>
      <c r="G93" s="45" t="s">
        <v>136</v>
      </c>
      <c r="H93" s="46">
        <v>20.5</v>
      </c>
      <c r="I93" s="156"/>
      <c r="J93" s="48"/>
      <c r="K93" s="99"/>
      <c r="L93" s="99"/>
      <c r="M93" s="99"/>
      <c r="N93" s="205"/>
      <c r="O93" s="202">
        <f>H93*IF(D93&gt;=1,1)</f>
        <v>0</v>
      </c>
      <c r="P93" s="181"/>
      <c r="Q93" s="48"/>
      <c r="R93" s="48"/>
      <c r="S93" s="48"/>
      <c r="T93" s="99"/>
      <c r="U93" s="154"/>
      <c r="V93" s="138">
        <f>SUM(I93:U93)</f>
        <v>0</v>
      </c>
    </row>
    <row r="94" spans="1:22" s="4" customFormat="1" ht="18.75" customHeight="1" thickBot="1">
      <c r="A94" s="219"/>
      <c r="B94" s="317"/>
      <c r="C94" s="243"/>
      <c r="D94" s="110">
        <v>0</v>
      </c>
      <c r="E94" s="74" t="s">
        <v>170</v>
      </c>
      <c r="F94" s="71">
        <v>2</v>
      </c>
      <c r="G94" s="45" t="s">
        <v>40</v>
      </c>
      <c r="H94" s="46">
        <v>20.5</v>
      </c>
      <c r="I94" s="156"/>
      <c r="J94" s="48"/>
      <c r="K94" s="177"/>
      <c r="L94" s="198">
        <f>H94/2*IF(D94&gt;=1,1)</f>
        <v>0</v>
      </c>
      <c r="M94" s="181"/>
      <c r="N94" s="205"/>
      <c r="O94" s="198">
        <f>H94/2*IF(D94&gt;=1,1)</f>
        <v>0</v>
      </c>
      <c r="P94" s="181"/>
      <c r="Q94" s="48"/>
      <c r="R94" s="48"/>
      <c r="S94" s="48"/>
      <c r="T94" s="99"/>
      <c r="U94" s="154"/>
      <c r="V94" s="138">
        <f>SUM(I94:U94)</f>
        <v>0</v>
      </c>
    </row>
    <row r="95" spans="1:22" s="4" customFormat="1" ht="18.75" customHeight="1" thickBot="1">
      <c r="A95" s="219"/>
      <c r="B95" s="317"/>
      <c r="C95" s="244"/>
      <c r="D95" s="110">
        <v>0</v>
      </c>
      <c r="E95" s="74" t="s">
        <v>171</v>
      </c>
      <c r="F95" s="71">
        <v>2</v>
      </c>
      <c r="G95" s="45" t="s">
        <v>172</v>
      </c>
      <c r="H95" s="46">
        <v>20.5</v>
      </c>
      <c r="I95" s="108"/>
      <c r="J95" s="54"/>
      <c r="K95" s="109"/>
      <c r="L95" s="109"/>
      <c r="M95" s="109"/>
      <c r="N95" s="205"/>
      <c r="O95" s="198">
        <f>H95/10*9*IF(D95&gt;=1,1)</f>
        <v>0</v>
      </c>
      <c r="P95" s="181"/>
      <c r="Q95" s="54"/>
      <c r="R95" s="54"/>
      <c r="S95" s="52"/>
      <c r="T95" s="198">
        <f>H95/10*1*IF(D95&gt;=1,1)</f>
        <v>0</v>
      </c>
      <c r="U95" s="211"/>
      <c r="V95" s="138">
        <f t="shared" si="6"/>
        <v>0</v>
      </c>
    </row>
    <row r="96" spans="1:22" s="4" customFormat="1" ht="18.75" customHeight="1" thickBot="1">
      <c r="A96" s="219"/>
      <c r="B96" s="317"/>
      <c r="C96" s="240" t="s">
        <v>176</v>
      </c>
      <c r="D96" s="110">
        <v>0</v>
      </c>
      <c r="E96" s="84" t="s">
        <v>166</v>
      </c>
      <c r="F96" s="85">
        <v>2</v>
      </c>
      <c r="G96" s="56" t="s">
        <v>177</v>
      </c>
      <c r="H96" s="57">
        <v>39</v>
      </c>
      <c r="I96" s="107"/>
      <c r="J96" s="59"/>
      <c r="K96" s="103"/>
      <c r="L96" s="103"/>
      <c r="M96" s="201"/>
      <c r="N96" s="202">
        <f>H96/2*1*IF(D96&gt;=1,1)</f>
        <v>0</v>
      </c>
      <c r="O96" s="206"/>
      <c r="P96" s="202">
        <f>H96/2*IF(D96&gt;=1,1)</f>
        <v>0</v>
      </c>
      <c r="Q96" s="209"/>
      <c r="R96" s="103"/>
      <c r="S96" s="103"/>
      <c r="T96" s="99"/>
      <c r="U96" s="166"/>
      <c r="V96" s="138">
        <f t="shared" si="6"/>
        <v>0</v>
      </c>
    </row>
    <row r="97" spans="1:22" s="4" customFormat="1" ht="18.75" customHeight="1" thickBot="1">
      <c r="A97" s="219"/>
      <c r="B97" s="317"/>
      <c r="C97" s="241"/>
      <c r="D97" s="110">
        <v>0</v>
      </c>
      <c r="E97" s="86" t="s">
        <v>167</v>
      </c>
      <c r="F97" s="87">
        <v>2</v>
      </c>
      <c r="G97" s="51" t="s">
        <v>178</v>
      </c>
      <c r="H97" s="52">
        <v>39</v>
      </c>
      <c r="I97" s="108"/>
      <c r="J97" s="54"/>
      <c r="K97" s="109"/>
      <c r="L97" s="109"/>
      <c r="M97" s="62"/>
      <c r="N97" s="202">
        <f>H97/3*1*IF(D97&gt;=1,1)</f>
        <v>0</v>
      </c>
      <c r="O97" s="207"/>
      <c r="P97" s="202">
        <f>H97/3*IF(D97&gt;=1,1)</f>
        <v>0</v>
      </c>
      <c r="Q97" s="210"/>
      <c r="R97" s="109"/>
      <c r="S97" s="202">
        <f>H97/3*1*IF(D97&gt;=1,1)</f>
        <v>0</v>
      </c>
      <c r="T97" s="109"/>
      <c r="U97" s="165"/>
      <c r="V97" s="138">
        <f t="shared" si="6"/>
        <v>0</v>
      </c>
    </row>
    <row r="98" spans="1:22" s="4" customFormat="1" ht="18.75" customHeight="1" thickBot="1">
      <c r="A98" s="219"/>
      <c r="B98" s="317"/>
      <c r="C98" s="313" t="s">
        <v>179</v>
      </c>
      <c r="D98" s="110">
        <v>0</v>
      </c>
      <c r="E98" s="74" t="s">
        <v>168</v>
      </c>
      <c r="F98" s="71">
        <v>2</v>
      </c>
      <c r="G98" s="45">
        <v>3</v>
      </c>
      <c r="H98" s="46">
        <v>55</v>
      </c>
      <c r="I98" s="107"/>
      <c r="J98" s="59"/>
      <c r="K98" s="103"/>
      <c r="L98" s="167"/>
      <c r="M98" s="103"/>
      <c r="N98" s="48"/>
      <c r="O98" s="208"/>
      <c r="P98" s="197">
        <f>H98*IF(D98&gt;=1,1)</f>
        <v>0</v>
      </c>
      <c r="Q98" s="209"/>
      <c r="R98" s="59"/>
      <c r="S98" s="59"/>
      <c r="T98" s="168"/>
      <c r="U98" s="166"/>
      <c r="V98" s="138">
        <f t="shared" si="6"/>
        <v>0</v>
      </c>
    </row>
    <row r="99" spans="1:22" s="4" customFormat="1" ht="18.75" customHeight="1" thickBot="1">
      <c r="A99" s="219"/>
      <c r="B99" s="317"/>
      <c r="C99" s="314"/>
      <c r="D99" s="110">
        <v>0</v>
      </c>
      <c r="E99" s="74" t="s">
        <v>123</v>
      </c>
      <c r="F99" s="71">
        <v>2</v>
      </c>
      <c r="G99" s="45">
        <v>4</v>
      </c>
      <c r="H99" s="46">
        <v>55</v>
      </c>
      <c r="I99" s="156"/>
      <c r="J99" s="48"/>
      <c r="K99" s="99"/>
      <c r="L99" s="99"/>
      <c r="M99" s="99"/>
      <c r="N99" s="48"/>
      <c r="O99" s="46"/>
      <c r="P99" s="202">
        <f>H99*IF(D99&gt;=1,1)</f>
        <v>0</v>
      </c>
      <c r="Q99" s="186"/>
      <c r="R99" s="48"/>
      <c r="S99" s="48"/>
      <c r="T99" s="99"/>
      <c r="U99" s="154"/>
      <c r="V99" s="138">
        <f t="shared" si="6"/>
        <v>0</v>
      </c>
    </row>
    <row r="100" spans="1:22" s="4" customFormat="1" ht="18.75" customHeight="1" thickBot="1">
      <c r="A100" s="219"/>
      <c r="B100" s="318"/>
      <c r="C100" s="315"/>
      <c r="D100" s="110">
        <v>0</v>
      </c>
      <c r="E100" s="88" t="s">
        <v>124</v>
      </c>
      <c r="F100" s="71">
        <v>2</v>
      </c>
      <c r="G100" s="45">
        <v>4</v>
      </c>
      <c r="H100" s="46">
        <v>55</v>
      </c>
      <c r="I100" s="169"/>
      <c r="J100" s="106"/>
      <c r="K100" s="102"/>
      <c r="L100" s="102"/>
      <c r="M100" s="102"/>
      <c r="N100" s="106"/>
      <c r="O100" s="46"/>
      <c r="P100" s="202">
        <f>H100*IF(D100&gt;=1,1)</f>
        <v>0</v>
      </c>
      <c r="Q100" s="188"/>
      <c r="R100" s="106"/>
      <c r="S100" s="106"/>
      <c r="T100" s="102"/>
      <c r="U100" s="170"/>
      <c r="V100" s="138">
        <f t="shared" si="6"/>
        <v>0</v>
      </c>
    </row>
    <row r="101" spans="1:22" s="4" customFormat="1" ht="18.75" customHeight="1" thickBot="1">
      <c r="A101" s="219"/>
      <c r="B101" s="221" t="s">
        <v>80</v>
      </c>
      <c r="C101" s="222"/>
      <c r="D101" s="110">
        <v>0</v>
      </c>
      <c r="E101" s="74" t="s">
        <v>187</v>
      </c>
      <c r="F101" s="81">
        <v>2</v>
      </c>
      <c r="G101" s="82" t="s">
        <v>188</v>
      </c>
      <c r="H101" s="83">
        <v>20.5</v>
      </c>
      <c r="I101" s="162"/>
      <c r="J101" s="97"/>
      <c r="K101" s="101"/>
      <c r="L101" s="101"/>
      <c r="M101" s="101"/>
      <c r="N101" s="83"/>
      <c r="O101" s="198">
        <f>H101*IF(D101&gt;=1,1)</f>
        <v>0</v>
      </c>
      <c r="P101" s="186"/>
      <c r="Q101" s="97"/>
      <c r="R101" s="97"/>
      <c r="S101" s="97"/>
      <c r="T101" s="171"/>
      <c r="U101" s="163"/>
      <c r="V101" s="141">
        <f t="shared" si="6"/>
        <v>0</v>
      </c>
    </row>
    <row r="102" spans="1:22" s="4" customFormat="1" ht="18.75" customHeight="1" thickBot="1">
      <c r="A102" s="219"/>
      <c r="B102" s="223"/>
      <c r="C102" s="224"/>
      <c r="D102" s="110">
        <v>0</v>
      </c>
      <c r="E102" s="74" t="s">
        <v>169</v>
      </c>
      <c r="F102" s="71">
        <v>2</v>
      </c>
      <c r="G102" s="45" t="s">
        <v>16</v>
      </c>
      <c r="H102" s="46">
        <v>20.5</v>
      </c>
      <c r="I102" s="156"/>
      <c r="J102" s="48"/>
      <c r="K102" s="99"/>
      <c r="L102" s="99"/>
      <c r="M102" s="99"/>
      <c r="N102" s="46"/>
      <c r="O102" s="198">
        <f>H102/4*2*IF(D102&gt;=1,1)</f>
        <v>0</v>
      </c>
      <c r="P102" s="186"/>
      <c r="Q102" s="48"/>
      <c r="R102" s="48"/>
      <c r="S102" s="46"/>
      <c r="T102" s="198">
        <f>H102/4*2*IF(D102&gt;=1,1)</f>
        <v>0</v>
      </c>
      <c r="U102" s="192"/>
      <c r="V102" s="141">
        <f aca="true" t="shared" si="9" ref="V102:V117">SUM(I102:U102)</f>
        <v>0</v>
      </c>
    </row>
    <row r="103" spans="1:22" s="4" customFormat="1" ht="18.75" customHeight="1" thickBot="1">
      <c r="A103" s="219"/>
      <c r="B103" s="223"/>
      <c r="C103" s="224"/>
      <c r="D103" s="110">
        <v>0</v>
      </c>
      <c r="E103" s="74" t="s">
        <v>189</v>
      </c>
      <c r="F103" s="71">
        <v>2</v>
      </c>
      <c r="G103" s="45" t="s">
        <v>188</v>
      </c>
      <c r="H103" s="46">
        <v>20.5</v>
      </c>
      <c r="I103" s="156"/>
      <c r="J103" s="48"/>
      <c r="K103" s="48"/>
      <c r="L103" s="46"/>
      <c r="M103" s="197">
        <f>H103*IF(D103&gt;=1,1)</f>
        <v>0</v>
      </c>
      <c r="N103" s="28"/>
      <c r="O103" s="48"/>
      <c r="P103" s="48"/>
      <c r="Q103" s="48"/>
      <c r="R103" s="48"/>
      <c r="S103" s="48"/>
      <c r="T103" s="48"/>
      <c r="U103" s="154"/>
      <c r="V103" s="141">
        <f t="shared" si="9"/>
        <v>0</v>
      </c>
    </row>
    <row r="104" spans="1:22" s="4" customFormat="1" ht="18.75" customHeight="1" thickBot="1">
      <c r="A104" s="219"/>
      <c r="B104" s="223"/>
      <c r="C104" s="224"/>
      <c r="D104" s="110">
        <v>0</v>
      </c>
      <c r="E104" s="74" t="s">
        <v>37</v>
      </c>
      <c r="F104" s="71">
        <v>2</v>
      </c>
      <c r="G104" s="45" t="s">
        <v>88</v>
      </c>
      <c r="H104" s="46">
        <v>20.5</v>
      </c>
      <c r="I104" s="156"/>
      <c r="J104" s="48"/>
      <c r="K104" s="48"/>
      <c r="L104" s="46"/>
      <c r="M104" s="197">
        <f>H104*IF(D104&gt;=1,1)</f>
        <v>0</v>
      </c>
      <c r="N104" s="28"/>
      <c r="O104" s="48"/>
      <c r="P104" s="48"/>
      <c r="Q104" s="48"/>
      <c r="R104" s="48"/>
      <c r="S104" s="48"/>
      <c r="T104" s="48"/>
      <c r="U104" s="154"/>
      <c r="V104" s="141">
        <f t="shared" si="9"/>
        <v>0</v>
      </c>
    </row>
    <row r="105" spans="1:22" s="4" customFormat="1" ht="18.75" customHeight="1" thickBot="1">
      <c r="A105" s="219"/>
      <c r="B105" s="223"/>
      <c r="C105" s="224"/>
      <c r="D105" s="110">
        <v>0</v>
      </c>
      <c r="E105" s="74" t="s">
        <v>38</v>
      </c>
      <c r="F105" s="71">
        <v>2</v>
      </c>
      <c r="G105" s="45" t="s">
        <v>153</v>
      </c>
      <c r="H105" s="46">
        <v>20.5</v>
      </c>
      <c r="I105" s="156"/>
      <c r="J105" s="48"/>
      <c r="K105" s="48"/>
      <c r="L105" s="46"/>
      <c r="M105" s="197">
        <f>H105*IF(D105&gt;=1,1)</f>
        <v>0</v>
      </c>
      <c r="N105" s="28"/>
      <c r="O105" s="48"/>
      <c r="P105" s="48"/>
      <c r="Q105" s="48"/>
      <c r="R105" s="48"/>
      <c r="S105" s="48"/>
      <c r="T105" s="48"/>
      <c r="U105" s="154"/>
      <c r="V105" s="141">
        <f t="shared" si="9"/>
        <v>0</v>
      </c>
    </row>
    <row r="106" spans="1:22" s="4" customFormat="1" ht="18.75" customHeight="1" thickBot="1">
      <c r="A106" s="219"/>
      <c r="B106" s="223"/>
      <c r="C106" s="224"/>
      <c r="D106" s="110">
        <v>0</v>
      </c>
      <c r="E106" s="74" t="s">
        <v>52</v>
      </c>
      <c r="F106" s="71">
        <v>2</v>
      </c>
      <c r="G106" s="45" t="s">
        <v>90</v>
      </c>
      <c r="H106" s="46">
        <v>20.5</v>
      </c>
      <c r="I106" s="156"/>
      <c r="J106" s="48"/>
      <c r="K106" s="99"/>
      <c r="L106" s="99"/>
      <c r="M106" s="99"/>
      <c r="N106" s="46"/>
      <c r="O106" s="198">
        <f>H106/4*2*IF(D106&gt;=1,1)</f>
        <v>0</v>
      </c>
      <c r="P106" s="186"/>
      <c r="Q106" s="48"/>
      <c r="R106" s="48"/>
      <c r="S106" s="46"/>
      <c r="T106" s="198">
        <f>H106/4*2*IF(D106&gt;=1,1)</f>
        <v>0</v>
      </c>
      <c r="U106" s="192"/>
      <c r="V106" s="152">
        <f t="shared" si="9"/>
        <v>0</v>
      </c>
    </row>
    <row r="107" spans="1:22" s="4" customFormat="1" ht="18.75" customHeight="1" thickBot="1">
      <c r="A107" s="219"/>
      <c r="B107" s="223"/>
      <c r="C107" s="224"/>
      <c r="D107" s="110">
        <v>0</v>
      </c>
      <c r="E107" s="74" t="s">
        <v>190</v>
      </c>
      <c r="F107" s="71">
        <v>1</v>
      </c>
      <c r="G107" s="45" t="s">
        <v>148</v>
      </c>
      <c r="H107" s="46">
        <v>19.5</v>
      </c>
      <c r="I107" s="156"/>
      <c r="J107" s="48"/>
      <c r="K107" s="99"/>
      <c r="L107" s="99"/>
      <c r="M107" s="99"/>
      <c r="N107" s="46"/>
      <c r="O107" s="198">
        <f>H107*IF(D107&gt;=1,1)</f>
        <v>0</v>
      </c>
      <c r="P107" s="181"/>
      <c r="Q107" s="48"/>
      <c r="R107" s="48"/>
      <c r="S107" s="48"/>
      <c r="T107" s="48"/>
      <c r="U107" s="164"/>
      <c r="V107" s="141">
        <f t="shared" si="9"/>
        <v>0</v>
      </c>
    </row>
    <row r="108" spans="1:22" s="4" customFormat="1" ht="18.75" customHeight="1" thickBot="1">
      <c r="A108" s="219"/>
      <c r="B108" s="223"/>
      <c r="C108" s="224"/>
      <c r="D108" s="110">
        <v>0</v>
      </c>
      <c r="E108" s="74" t="s">
        <v>191</v>
      </c>
      <c r="F108" s="71">
        <v>2</v>
      </c>
      <c r="G108" s="45" t="s">
        <v>130</v>
      </c>
      <c r="H108" s="46">
        <v>20.5</v>
      </c>
      <c r="I108" s="156"/>
      <c r="J108" s="48"/>
      <c r="K108" s="99"/>
      <c r="L108" s="99"/>
      <c r="M108" s="99"/>
      <c r="N108" s="46"/>
      <c r="O108" s="198">
        <f>H108/10*9*IF(D108&gt;=1,1)</f>
        <v>0</v>
      </c>
      <c r="P108" s="204"/>
      <c r="Q108" s="48"/>
      <c r="R108" s="48"/>
      <c r="S108" s="46"/>
      <c r="T108" s="198">
        <f>H108/10*1*IF(D108&gt;=1,1)</f>
        <v>0</v>
      </c>
      <c r="U108" s="192"/>
      <c r="V108" s="141">
        <f t="shared" si="9"/>
        <v>0</v>
      </c>
    </row>
    <row r="109" spans="1:22" s="4" customFormat="1" ht="18.75" customHeight="1" thickBot="1">
      <c r="A109" s="219"/>
      <c r="B109" s="223"/>
      <c r="C109" s="224"/>
      <c r="D109" s="110">
        <v>0</v>
      </c>
      <c r="E109" s="67" t="s">
        <v>192</v>
      </c>
      <c r="F109" s="71">
        <v>2</v>
      </c>
      <c r="G109" s="45" t="s">
        <v>193</v>
      </c>
      <c r="H109" s="49">
        <v>20.5</v>
      </c>
      <c r="I109" s="156"/>
      <c r="J109" s="48"/>
      <c r="K109" s="99"/>
      <c r="L109" s="99"/>
      <c r="M109" s="99"/>
      <c r="N109" s="46"/>
      <c r="O109" s="198">
        <f>H109*IF(D109&gt;=1,1)</f>
        <v>0</v>
      </c>
      <c r="P109" s="204"/>
      <c r="Q109" s="48"/>
      <c r="R109" s="48"/>
      <c r="S109" s="48"/>
      <c r="T109" s="158"/>
      <c r="U109" s="164"/>
      <c r="V109" s="152">
        <f t="shared" si="9"/>
        <v>0</v>
      </c>
    </row>
    <row r="110" spans="1:22" s="4" customFormat="1" ht="18.75" customHeight="1" thickBot="1">
      <c r="A110" s="219"/>
      <c r="B110" s="223"/>
      <c r="C110" s="224"/>
      <c r="D110" s="110">
        <v>0</v>
      </c>
      <c r="E110" s="74" t="s">
        <v>194</v>
      </c>
      <c r="F110" s="71">
        <v>2</v>
      </c>
      <c r="G110" s="45" t="s">
        <v>131</v>
      </c>
      <c r="H110" s="46">
        <v>20.5</v>
      </c>
      <c r="I110" s="156"/>
      <c r="J110" s="48"/>
      <c r="K110" s="99"/>
      <c r="L110" s="99"/>
      <c r="M110" s="99"/>
      <c r="N110" s="46"/>
      <c r="O110" s="198">
        <f>H110*IF(D110&gt;=1,1)</f>
        <v>0</v>
      </c>
      <c r="P110" s="181"/>
      <c r="Q110" s="159"/>
      <c r="R110" s="99"/>
      <c r="S110" s="99"/>
      <c r="T110" s="48"/>
      <c r="U110" s="160"/>
      <c r="V110" s="141">
        <f t="shared" si="9"/>
        <v>0</v>
      </c>
    </row>
    <row r="111" spans="1:22" s="4" customFormat="1" ht="18.75" customHeight="1" thickBot="1">
      <c r="A111" s="219"/>
      <c r="B111" s="223"/>
      <c r="C111" s="224"/>
      <c r="D111" s="110">
        <v>0</v>
      </c>
      <c r="E111" s="74" t="s">
        <v>195</v>
      </c>
      <c r="F111" s="71">
        <v>2</v>
      </c>
      <c r="G111" s="45" t="s">
        <v>196</v>
      </c>
      <c r="H111" s="46">
        <v>20.5</v>
      </c>
      <c r="I111" s="156"/>
      <c r="J111" s="48"/>
      <c r="K111" s="99"/>
      <c r="L111" s="99"/>
      <c r="M111" s="99"/>
      <c r="N111" s="48"/>
      <c r="O111" s="158"/>
      <c r="P111" s="105"/>
      <c r="Q111" s="48"/>
      <c r="R111" s="48"/>
      <c r="S111" s="46"/>
      <c r="T111" s="202">
        <f>H111*IF(D111&gt;=1,1)</f>
        <v>0</v>
      </c>
      <c r="U111" s="192"/>
      <c r="V111" s="151">
        <f t="shared" si="9"/>
        <v>0</v>
      </c>
    </row>
    <row r="112" spans="1:22" s="4" customFormat="1" ht="18.75" customHeight="1" thickBot="1">
      <c r="A112" s="219"/>
      <c r="B112" s="223"/>
      <c r="C112" s="224"/>
      <c r="D112" s="110">
        <v>0</v>
      </c>
      <c r="E112" s="74" t="s">
        <v>78</v>
      </c>
      <c r="F112" s="71">
        <v>2</v>
      </c>
      <c r="G112" s="45" t="s">
        <v>196</v>
      </c>
      <c r="H112" s="46">
        <v>20.5</v>
      </c>
      <c r="I112" s="156"/>
      <c r="J112" s="48"/>
      <c r="K112" s="99"/>
      <c r="L112" s="99"/>
      <c r="M112" s="99"/>
      <c r="N112" s="46"/>
      <c r="O112" s="202">
        <f>H112*IF(D112&gt;=1,1)</f>
        <v>0</v>
      </c>
      <c r="P112" s="204"/>
      <c r="Q112" s="48"/>
      <c r="R112" s="48"/>
      <c r="S112" s="48"/>
      <c r="T112" s="99"/>
      <c r="U112" s="154"/>
      <c r="V112" s="141">
        <f t="shared" si="9"/>
        <v>0</v>
      </c>
    </row>
    <row r="113" spans="1:22" s="4" customFormat="1" ht="18.75" customHeight="1" thickBot="1">
      <c r="A113" s="219"/>
      <c r="B113" s="223"/>
      <c r="C113" s="224"/>
      <c r="D113" s="110">
        <v>0</v>
      </c>
      <c r="E113" s="74" t="s">
        <v>94</v>
      </c>
      <c r="F113" s="71">
        <v>2</v>
      </c>
      <c r="G113" s="45" t="s">
        <v>132</v>
      </c>
      <c r="H113" s="46">
        <v>20.5</v>
      </c>
      <c r="I113" s="156"/>
      <c r="J113" s="48"/>
      <c r="K113" s="99"/>
      <c r="L113" s="99"/>
      <c r="M113" s="99"/>
      <c r="N113" s="46"/>
      <c r="O113" s="198">
        <f>H113/10*9*IF(D113&gt;=1,1)</f>
        <v>0</v>
      </c>
      <c r="P113" s="204"/>
      <c r="Q113" s="48"/>
      <c r="R113" s="48"/>
      <c r="S113" s="46"/>
      <c r="T113" s="198">
        <f>H113/10*1*IF(D113&gt;=1,1)</f>
        <v>0</v>
      </c>
      <c r="U113" s="192"/>
      <c r="V113" s="141">
        <f t="shared" si="9"/>
        <v>0</v>
      </c>
    </row>
    <row r="114" spans="1:23" s="4" customFormat="1" ht="18.75" customHeight="1" thickBot="1">
      <c r="A114" s="219"/>
      <c r="B114" s="223"/>
      <c r="C114" s="224"/>
      <c r="D114" s="110">
        <v>0</v>
      </c>
      <c r="E114" s="74" t="s">
        <v>127</v>
      </c>
      <c r="F114" s="71">
        <v>2</v>
      </c>
      <c r="G114" s="45" t="s">
        <v>197</v>
      </c>
      <c r="H114" s="46">
        <v>20.5</v>
      </c>
      <c r="I114" s="156"/>
      <c r="J114" s="48"/>
      <c r="K114" s="99"/>
      <c r="L114" s="99"/>
      <c r="M114" s="99"/>
      <c r="N114" s="46"/>
      <c r="O114" s="198">
        <f>H114/10*9*IF(D114&gt;=1,1)</f>
        <v>0</v>
      </c>
      <c r="P114" s="204"/>
      <c r="Q114" s="48"/>
      <c r="R114" s="48"/>
      <c r="S114" s="46"/>
      <c r="T114" s="198">
        <f>H114/10*1*IF(D114&gt;=1,1)</f>
        <v>0</v>
      </c>
      <c r="U114" s="192"/>
      <c r="V114" s="141">
        <f t="shared" si="9"/>
        <v>0</v>
      </c>
      <c r="W114" s="3"/>
    </row>
    <row r="115" spans="1:23" s="4" customFormat="1" ht="18.75" customHeight="1" thickBot="1">
      <c r="A115" s="219"/>
      <c r="B115" s="223"/>
      <c r="C115" s="224"/>
      <c r="D115" s="110">
        <v>0</v>
      </c>
      <c r="E115" s="74" t="s">
        <v>198</v>
      </c>
      <c r="F115" s="71">
        <v>2</v>
      </c>
      <c r="G115" s="45" t="s">
        <v>197</v>
      </c>
      <c r="H115" s="46">
        <v>20.5</v>
      </c>
      <c r="I115" s="156"/>
      <c r="J115" s="48"/>
      <c r="K115" s="99"/>
      <c r="L115" s="177"/>
      <c r="M115" s="199">
        <f>H115/10*IF(D115&gt;=1,1)</f>
        <v>0</v>
      </c>
      <c r="N115" s="49"/>
      <c r="O115" s="198">
        <f>H115/10*9*IF(D115&gt;=1,1)</f>
        <v>0</v>
      </c>
      <c r="P115" s="204"/>
      <c r="Q115" s="48"/>
      <c r="R115" s="48"/>
      <c r="S115" s="48"/>
      <c r="T115" s="48"/>
      <c r="U115" s="154"/>
      <c r="V115" s="141">
        <f t="shared" si="9"/>
        <v>0</v>
      </c>
      <c r="W115" s="3"/>
    </row>
    <row r="116" spans="1:22" s="4" customFormat="1" ht="18.75" customHeight="1" thickBot="1">
      <c r="A116" s="220"/>
      <c r="B116" s="225"/>
      <c r="C116" s="226"/>
      <c r="D116" s="110">
        <v>0</v>
      </c>
      <c r="E116" s="88" t="s">
        <v>199</v>
      </c>
      <c r="F116" s="89">
        <v>1</v>
      </c>
      <c r="G116" s="90" t="s">
        <v>136</v>
      </c>
      <c r="H116" s="91">
        <v>20.5</v>
      </c>
      <c r="I116" s="195"/>
      <c r="J116" s="197">
        <f>H116*IF(D116&gt;=1,1)</f>
        <v>0</v>
      </c>
      <c r="K116" s="196"/>
      <c r="L116" s="172"/>
      <c r="M116" s="66"/>
      <c r="N116" s="66"/>
      <c r="O116" s="66"/>
      <c r="P116" s="173"/>
      <c r="Q116" s="66"/>
      <c r="R116" s="66"/>
      <c r="S116" s="66"/>
      <c r="T116" s="174"/>
      <c r="U116" s="175"/>
      <c r="V116" s="152">
        <f t="shared" si="9"/>
        <v>0</v>
      </c>
    </row>
    <row r="117" spans="1:22" ht="18.75" customHeight="1">
      <c r="A117" s="227" t="s">
        <v>110</v>
      </c>
      <c r="B117" s="228"/>
      <c r="C117" s="228"/>
      <c r="D117" s="228"/>
      <c r="E117" s="228"/>
      <c r="F117" s="228"/>
      <c r="G117" s="228"/>
      <c r="H117" s="228"/>
      <c r="I117" s="150">
        <f aca="true" t="shared" si="10" ref="I117:U117">SUM(I5:I116)</f>
        <v>0</v>
      </c>
      <c r="J117" s="150">
        <f t="shared" si="10"/>
        <v>0</v>
      </c>
      <c r="K117" s="150">
        <f t="shared" si="10"/>
        <v>0</v>
      </c>
      <c r="L117" s="150">
        <f t="shared" si="10"/>
        <v>0</v>
      </c>
      <c r="M117" s="150">
        <f t="shared" si="10"/>
        <v>0</v>
      </c>
      <c r="N117" s="150">
        <f t="shared" si="10"/>
        <v>0</v>
      </c>
      <c r="O117" s="150">
        <f t="shared" si="10"/>
        <v>0</v>
      </c>
      <c r="P117" s="150">
        <f t="shared" si="10"/>
        <v>0</v>
      </c>
      <c r="Q117" s="150">
        <f t="shared" si="10"/>
        <v>0</v>
      </c>
      <c r="R117" s="150">
        <f t="shared" si="10"/>
        <v>0</v>
      </c>
      <c r="S117" s="150">
        <f t="shared" si="10"/>
        <v>0</v>
      </c>
      <c r="T117" s="150">
        <f t="shared" si="10"/>
        <v>0</v>
      </c>
      <c r="U117" s="150">
        <f t="shared" si="10"/>
        <v>0</v>
      </c>
      <c r="V117" s="137">
        <f t="shared" si="9"/>
        <v>0</v>
      </c>
    </row>
    <row r="118" spans="1:22" ht="18.75" customHeight="1" thickBot="1">
      <c r="A118" s="233" t="s">
        <v>18</v>
      </c>
      <c r="B118" s="234"/>
      <c r="C118" s="234"/>
      <c r="D118" s="234"/>
      <c r="E118" s="234"/>
      <c r="F118" s="234"/>
      <c r="G118" s="234"/>
      <c r="H118" s="235"/>
      <c r="I118" s="122">
        <f>SUM(V5:V47)+V116</f>
        <v>0</v>
      </c>
      <c r="J118" s="121"/>
      <c r="K118" s="264" t="s">
        <v>247</v>
      </c>
      <c r="L118" s="264"/>
      <c r="M118" s="264"/>
      <c r="N118" s="265"/>
      <c r="O118" s="122">
        <f>SUM(V48:V64)+V87+V103</f>
        <v>0</v>
      </c>
      <c r="P118" s="264" t="s">
        <v>95</v>
      </c>
      <c r="Q118" s="265"/>
      <c r="R118" s="122">
        <f>SUM(V65:V86)+SUM(V88:V102)+SUM(V104:V115)</f>
        <v>0</v>
      </c>
      <c r="S118" s="121"/>
      <c r="T118" s="322" t="s">
        <v>96</v>
      </c>
      <c r="U118" s="323"/>
      <c r="V118" s="135">
        <f>$I$118+$O$118+$R$118</f>
        <v>0</v>
      </c>
    </row>
    <row r="119" spans="1:22" ht="27.75" customHeight="1" thickBot="1">
      <c r="A119" s="245" t="s">
        <v>79</v>
      </c>
      <c r="B119" s="246"/>
      <c r="C119" s="246"/>
      <c r="D119" s="246"/>
      <c r="E119" s="229" t="s">
        <v>183</v>
      </c>
      <c r="F119" s="230"/>
      <c r="G119" s="230"/>
      <c r="H119" s="230"/>
      <c r="I119" s="266" t="s">
        <v>248</v>
      </c>
      <c r="J119" s="270" t="s">
        <v>231</v>
      </c>
      <c r="K119" s="271"/>
      <c r="L119" s="272"/>
      <c r="M119" s="273">
        <v>7</v>
      </c>
      <c r="N119" s="268">
        <v>1</v>
      </c>
      <c r="O119" s="324">
        <v>11</v>
      </c>
      <c r="P119" s="325">
        <v>4</v>
      </c>
      <c r="Q119" s="275">
        <v>2</v>
      </c>
      <c r="R119" s="275">
        <v>8</v>
      </c>
      <c r="S119" s="275">
        <v>4</v>
      </c>
      <c r="T119" s="275">
        <v>6</v>
      </c>
      <c r="U119" s="275">
        <v>4</v>
      </c>
      <c r="V119" s="319" t="s">
        <v>249</v>
      </c>
    </row>
    <row r="120" spans="1:22" ht="27.75" customHeight="1" thickBot="1">
      <c r="A120" s="247"/>
      <c r="B120" s="248"/>
      <c r="C120" s="248"/>
      <c r="D120" s="248"/>
      <c r="E120" s="231"/>
      <c r="F120" s="232"/>
      <c r="G120" s="232"/>
      <c r="H120" s="232"/>
      <c r="I120" s="267"/>
      <c r="J120" s="145" t="s">
        <v>240</v>
      </c>
      <c r="K120" s="133">
        <v>2</v>
      </c>
      <c r="L120" s="134">
        <v>2</v>
      </c>
      <c r="M120" s="274"/>
      <c r="N120" s="269"/>
      <c r="O120" s="269"/>
      <c r="P120" s="326"/>
      <c r="Q120" s="276"/>
      <c r="R120" s="276"/>
      <c r="S120" s="276"/>
      <c r="T120" s="276"/>
      <c r="U120" s="276"/>
      <c r="V120" s="320"/>
    </row>
    <row r="121" spans="1:22" ht="18.75" customHeight="1">
      <c r="A121" s="249"/>
      <c r="B121" s="248"/>
      <c r="C121" s="248"/>
      <c r="D121" s="250"/>
      <c r="E121" s="258" t="s">
        <v>184</v>
      </c>
      <c r="F121" s="259"/>
      <c r="G121" s="259"/>
      <c r="H121" s="260"/>
      <c r="I121" s="118">
        <f>SUM(D5:D18)+D45+D46</f>
        <v>0</v>
      </c>
      <c r="J121" s="119">
        <f>SUM(D19:D44)</f>
        <v>0</v>
      </c>
      <c r="K121" s="119">
        <f>D67+D77</f>
        <v>0</v>
      </c>
      <c r="L121" s="119">
        <f>D66+D77</f>
        <v>0</v>
      </c>
      <c r="M121" s="119">
        <f>SUM(D51:D55)+D64+D66</f>
        <v>0</v>
      </c>
      <c r="N121" s="119">
        <f>D63</f>
        <v>0</v>
      </c>
      <c r="O121" s="119">
        <f>SUM(D67:D73)+D75+SUM(D80:D82)</f>
        <v>0</v>
      </c>
      <c r="P121" s="119">
        <f>D65+D74+D78+D79</f>
        <v>0</v>
      </c>
      <c r="Q121" s="119">
        <f>D76+D83</f>
        <v>0</v>
      </c>
      <c r="R121" s="119">
        <f>SUM(D68:D73)+D81+D76</f>
        <v>0</v>
      </c>
      <c r="S121" s="119">
        <f>D83+D76+D66+D67</f>
        <v>0</v>
      </c>
      <c r="T121" s="119">
        <f>D65+D74+D77+D78+D80+D81</f>
        <v>0</v>
      </c>
      <c r="U121" s="119">
        <f>D76+D83+D78+D79</f>
        <v>0</v>
      </c>
      <c r="V121" s="120">
        <f>SUM(I121:U121)</f>
        <v>0</v>
      </c>
    </row>
    <row r="122" spans="1:22" ht="18.75" customHeight="1" thickBot="1">
      <c r="A122" s="251"/>
      <c r="B122" s="252"/>
      <c r="C122" s="252"/>
      <c r="D122" s="253"/>
      <c r="E122" s="261" t="s">
        <v>185</v>
      </c>
      <c r="F122" s="262"/>
      <c r="G122" s="262"/>
      <c r="H122" s="263"/>
      <c r="I122" s="132">
        <f>D47</f>
        <v>0</v>
      </c>
      <c r="J122" s="116">
        <f>D116</f>
        <v>0</v>
      </c>
      <c r="K122" s="116" t="s">
        <v>232</v>
      </c>
      <c r="L122" s="116">
        <f>D94</f>
        <v>0</v>
      </c>
      <c r="M122" s="116">
        <f>SUM(D48:D50)+SUM(D56:D62)+SUM(D103:D105)+D115</f>
        <v>0</v>
      </c>
      <c r="N122" s="117">
        <f>D87+D96+D97</f>
        <v>0</v>
      </c>
      <c r="O122" s="116">
        <f>SUM(D84:D86)+SUM(D88:D95)+D101+D102+SUM(D106:D110)+SUM(D112:D115)</f>
        <v>0</v>
      </c>
      <c r="P122" s="116">
        <f>SUM(D96:D100)</f>
        <v>0</v>
      </c>
      <c r="Q122" s="117" t="s">
        <v>117</v>
      </c>
      <c r="R122" s="116" t="s">
        <v>117</v>
      </c>
      <c r="S122" s="116">
        <f>D92+D97</f>
        <v>0</v>
      </c>
      <c r="T122" s="116">
        <f>D85+D89+D90+D95+D102+D106+D108+D111+D113+D114+D91</f>
        <v>0</v>
      </c>
      <c r="U122" s="116" t="s">
        <v>233</v>
      </c>
      <c r="V122" s="115">
        <f>SUM(I122:U122)</f>
        <v>0</v>
      </c>
    </row>
  </sheetData>
  <sheetProtection password="C78C" sheet="1" objects="1" scenarios="1" selectLockedCells="1"/>
  <mergeCells count="57">
    <mergeCell ref="A2:D2"/>
    <mergeCell ref="F3:F4"/>
    <mergeCell ref="K2:N2"/>
    <mergeCell ref="A5:A62"/>
    <mergeCell ref="I3:J3"/>
    <mergeCell ref="K3:L3"/>
    <mergeCell ref="B56:C62"/>
    <mergeCell ref="B51:C55"/>
    <mergeCell ref="D3:D4"/>
    <mergeCell ref="B19:C22"/>
    <mergeCell ref="V119:V120"/>
    <mergeCell ref="K24:K44"/>
    <mergeCell ref="T118:U118"/>
    <mergeCell ref="T119:T120"/>
    <mergeCell ref="P118:Q118"/>
    <mergeCell ref="O119:O120"/>
    <mergeCell ref="P119:P120"/>
    <mergeCell ref="Q119:Q120"/>
    <mergeCell ref="S119:S120"/>
    <mergeCell ref="B23:C44"/>
    <mergeCell ref="M3:N3"/>
    <mergeCell ref="U119:U120"/>
    <mergeCell ref="B48:C50"/>
    <mergeCell ref="G3:G4"/>
    <mergeCell ref="H3:H4"/>
    <mergeCell ref="O3:Q3"/>
    <mergeCell ref="C98:C100"/>
    <mergeCell ref="B84:B100"/>
    <mergeCell ref="R1:V1"/>
    <mergeCell ref="A3:C4"/>
    <mergeCell ref="E3:E4"/>
    <mergeCell ref="B47:C47"/>
    <mergeCell ref="B45:C46"/>
    <mergeCell ref="J6:J17"/>
    <mergeCell ref="B5:C18"/>
    <mergeCell ref="K19:K22"/>
    <mergeCell ref="F2:G2"/>
    <mergeCell ref="Q2:R2"/>
    <mergeCell ref="H2:I2"/>
    <mergeCell ref="R3:S3"/>
    <mergeCell ref="E121:H121"/>
    <mergeCell ref="E122:H122"/>
    <mergeCell ref="K118:N118"/>
    <mergeCell ref="I119:I120"/>
    <mergeCell ref="N119:N120"/>
    <mergeCell ref="J119:L119"/>
    <mergeCell ref="M119:M120"/>
    <mergeCell ref="R119:R120"/>
    <mergeCell ref="A63:A116"/>
    <mergeCell ref="B101:C116"/>
    <mergeCell ref="A117:H117"/>
    <mergeCell ref="E119:H120"/>
    <mergeCell ref="A118:H118"/>
    <mergeCell ref="B63:C83"/>
    <mergeCell ref="C96:C97"/>
    <mergeCell ref="C84:C95"/>
    <mergeCell ref="A119:D122"/>
  </mergeCells>
  <printOptions/>
  <pageMargins left="0.87" right="0.62" top="0.39000000000000007" bottom="0.5" header="0" footer="0"/>
  <pageSetup fitToHeight="1" fitToWidth="1" horizontalDpi="600" verticalDpi="600" orientation="portrait" paperSize="9" scale="31" r:id="rId1"/>
  <ignoredErrors>
    <ignoredError sqref="V122 V94:V101 V5:V67 V69:V74 V68 V75:V76 V113:V116 V103:V107 V108:V112 V77:V91 V92:V93 I117:U117" emptyCellReference="1"/>
    <ignoredError sqref="V102" emptyCellReference="1" formulaRange="1"/>
    <ignoredError sqref="O85 O89 O94 O108" formula="1"/>
    <ignoredError sqref="V121" evalError="1"/>
    <ignoredError sqref="P122 J121" formulaRange="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日本大学工学部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堀井雅史</dc:creator>
  <cp:keywords/>
  <dc:description/>
  <cp:lastModifiedBy>Jun Umemura</cp:lastModifiedBy>
  <cp:lastPrinted>2011-04-28T08:34:50Z</cp:lastPrinted>
  <dcterms:created xsi:type="dcterms:W3CDTF">2006-01-31T08:06:19Z</dcterms:created>
  <dcterms:modified xsi:type="dcterms:W3CDTF">2016-04-22T01:19:33Z</dcterms:modified>
  <cp:category/>
  <cp:version/>
  <cp:contentType/>
  <cp:contentStatus/>
</cp:coreProperties>
</file>